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charts/style5.xml" ContentType="application/vnd.ms-office.chartstyle+xml"/>
  <Override PartName="/xl/charts/colors5.xml" ContentType="application/vnd.ms-office.chartcolorstyle+xml"/>
  <Override PartName="/xl/charts/chart7.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N:\DSPR\PSN\RECUEIL\Recueil données 2024\T1_Retraités\Tableaux PJ du recueil\Excel sans liaisons pour publication\"/>
    </mc:Choice>
  </mc:AlternateContent>
  <xr:revisionPtr revIDLastSave="0" documentId="13_ncr:1_{4D6E721C-69E7-439B-8DB8-A1F85231E8C6}" xr6:coauthVersionLast="47" xr6:coauthVersionMax="47" xr10:uidLastSave="{00000000-0000-0000-0000-000000000000}"/>
  <bookViews>
    <workbookView xWindow="-120" yWindow="-120" windowWidth="29040" windowHeight="15720" tabRatio="829" activeTab="2" xr2:uid="{209AA282-35A9-480F-AE94-D2C7EB91C637}"/>
  </bookViews>
  <sheets>
    <sheet name="Mt global" sheetId="1" r:id="rId1"/>
    <sheet name="Montant global par tranche" sheetId="3" r:id="rId2"/>
    <sheet name="Mt global_évolution" sheetId="4" r:id="rId3"/>
    <sheet name="Mt global_carrière complète" sheetId="2" r:id="rId4"/>
    <sheet name="Revalorisation pensions" sheetId="13" r:id="rId5"/>
    <sheet name="Inflation" sheetId="15" r:id="rId6"/>
    <sheet name="€ 2024" sheetId="16" r:id="rId7"/>
    <sheet name="Mt base" sheetId="5" r:id="rId8"/>
    <sheet name="MICO" sheetId="6" r:id="rId9"/>
    <sheet name="Evolution MICO" sheetId="12" r:id="rId10"/>
    <sheet name="Mt base droits dérivés" sheetId="7" r:id="rId11"/>
    <sheet name="Droits dérivés" sheetId="8" r:id="rId12"/>
    <sheet name="Mt base DP servis avec un DD" sheetId="9" r:id="rId13"/>
  </sheets>
  <externalReferences>
    <externalReference r:id="rId14"/>
  </externalReferences>
  <definedNames>
    <definedName name="_xlnm._FilterDatabase" localSheetId="6" hidden="1">'€ 2024'!$A$1:$G$22</definedName>
    <definedName name="_xlnm._FilterDatabase" localSheetId="11" hidden="1">'Droits dérivés'!$M$6:$M$58</definedName>
    <definedName name="_xlnm._FilterDatabase" localSheetId="9" hidden="1">'Evolution MICO'!$I$4:$I$32</definedName>
    <definedName name="_xlnm._FilterDatabase" localSheetId="1" hidden="1">'Montant global par tranche'!$M$6:$M$59</definedName>
    <definedName name="_xlnm._FilterDatabase" localSheetId="7" hidden="1">'Mt base'!$P$39:$P$64</definedName>
    <definedName name="_xlnm._FilterDatabase" localSheetId="3" hidden="1">'Mt global_carrière complète'!$F$6:$F$37</definedName>
    <definedName name="_xlnm._FilterDatabase" localSheetId="2" hidden="1">'Mt global_évolution'!$A$4:$L$44</definedName>
    <definedName name="_Hlk99533072" localSheetId="8">MICO!#REF!</definedName>
    <definedName name="TitreDate" localSheetId="11">#REF!</definedName>
    <definedName name="TitreDate">#REF!</definedName>
    <definedName name="TitreRégion" localSheetId="11">#REF!</definedName>
    <definedName name="TitreRégion">#REF!</definedName>
    <definedName name="_xlnm.Print_Area" localSheetId="1">'Montant global par tranche'!$A$1:$L$55</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3" l="1"/>
  <c r="E30" i="13"/>
  <c r="B30" i="13"/>
  <c r="D31" i="13"/>
  <c r="B31" i="13"/>
  <c r="C10" i="13"/>
  <c r="B10" i="13"/>
  <c r="B28" i="13"/>
  <c r="B29" i="13"/>
  <c r="B27" i="13"/>
  <c r="B26" i="13"/>
  <c r="B25" i="13"/>
  <c r="B24" i="13"/>
  <c r="B23" i="13"/>
  <c r="B22" i="13"/>
  <c r="B21" i="13"/>
  <c r="B20" i="13"/>
  <c r="B19" i="13"/>
  <c r="B18" i="13"/>
  <c r="B17" i="13"/>
  <c r="B16" i="13"/>
  <c r="B15" i="13"/>
  <c r="B14" i="13"/>
  <c r="B13" i="13"/>
  <c r="B12" i="13"/>
  <c r="B11" i="13"/>
  <c r="B9" i="13"/>
  <c r="B8" i="13"/>
  <c r="B7" i="13"/>
  <c r="A7" i="13"/>
  <c r="A8" i="13"/>
  <c r="A9" i="13"/>
  <c r="A12" i="13"/>
  <c r="A13" i="13"/>
  <c r="A14" i="13"/>
  <c r="A15" i="13"/>
  <c r="A16" i="13"/>
  <c r="A17" i="13"/>
  <c r="A18" i="13"/>
  <c r="A19" i="13"/>
  <c r="A20" i="13"/>
  <c r="A21" i="13"/>
  <c r="B6" i="13"/>
  <c r="B5" i="13"/>
  <c r="A5" i="13"/>
  <c r="D4" i="13"/>
  <c r="D5" i="13"/>
  <c r="B4" i="13"/>
  <c r="D3" i="13"/>
  <c r="E3" i="13"/>
  <c r="B3" i="13"/>
  <c r="D6" i="13"/>
  <c r="E5" i="13"/>
  <c r="E4" i="13"/>
  <c r="E6" i="13"/>
  <c r="D7" i="13"/>
  <c r="E7" i="13"/>
  <c r="D8" i="13"/>
  <c r="D9" i="13"/>
  <c r="D10" i="13"/>
  <c r="D11" i="13"/>
  <c r="E8" i="13"/>
  <c r="E9" i="13"/>
  <c r="E10" i="13"/>
  <c r="E11" i="13"/>
  <c r="D12" i="13"/>
  <c r="D13" i="13"/>
  <c r="E12" i="13"/>
  <c r="E13" i="13"/>
  <c r="D14" i="13"/>
  <c r="E14" i="13"/>
  <c r="D15" i="13"/>
  <c r="D16" i="13"/>
  <c r="E15" i="13"/>
  <c r="E16" i="13"/>
  <c r="D17" i="13"/>
  <c r="D18" i="13"/>
  <c r="E17" i="13"/>
  <c r="E18" i="13"/>
  <c r="D19" i="13"/>
  <c r="E19" i="13"/>
  <c r="D20" i="13"/>
  <c r="D21" i="13"/>
  <c r="E20" i="13"/>
  <c r="D27" i="13"/>
  <c r="E27" i="13"/>
  <c r="D23" i="13"/>
  <c r="E23" i="13"/>
  <c r="D25" i="13"/>
  <c r="E25" i="13"/>
  <c r="D24" i="13"/>
  <c r="E24" i="13"/>
  <c r="E21" i="13"/>
  <c r="D26" i="13"/>
  <c r="E26" i="13"/>
  <c r="D22" i="13"/>
  <c r="D28" i="13"/>
  <c r="E22" i="13"/>
  <c r="E28" i="13"/>
  <c r="D29" i="13"/>
  <c r="E29" i="13"/>
  <c r="E31" i="13"/>
</calcChain>
</file>

<file path=xl/sharedStrings.xml><?xml version="1.0" encoding="utf-8"?>
<sst xmlns="http://schemas.openxmlformats.org/spreadsheetml/2006/main" count="531" uniqueCount="182">
  <si>
    <t>Hommes</t>
  </si>
  <si>
    <t>Femmes</t>
  </si>
  <si>
    <t>Ensemble</t>
  </si>
  <si>
    <t>Bénéficiaires d'un droit direct servi seul ou avec un droit dérivé</t>
  </si>
  <si>
    <t xml:space="preserve">Détail par type de pension : </t>
  </si>
  <si>
    <t>Pensions normales</t>
  </si>
  <si>
    <t>Pensions substituées à une pension d'invalidité</t>
  </si>
  <si>
    <t>Pensions pour inaptitude au travail et assimilés</t>
  </si>
  <si>
    <t>Retraités ayant une carrière complète au Régime général</t>
  </si>
  <si>
    <t>Retraités bénéficiaires d'un droit direct contributif servi seul</t>
  </si>
  <si>
    <t>Source : SNSP-TSTI</t>
  </si>
  <si>
    <t>Au 31
décembre :</t>
  </si>
  <si>
    <t xml:space="preserve">Hommes </t>
  </si>
  <si>
    <t xml:space="preserve">Écart du montant femmes/hommes </t>
  </si>
  <si>
    <t>ND</t>
  </si>
  <si>
    <t>(effectifs)</t>
  </si>
  <si>
    <t>Montant mensuel</t>
  </si>
  <si>
    <t>Bénéficiaires d'un droit direct (servi avec ou sans droit dérivé)</t>
  </si>
  <si>
    <t>Bénéficiaires d'un droit dérivé servi seul</t>
  </si>
  <si>
    <t>Total</t>
  </si>
  <si>
    <t>Moins de 100 €</t>
  </si>
  <si>
    <t>à</t>
  </si>
  <si>
    <t xml:space="preserve">à </t>
  </si>
  <si>
    <t xml:space="preserve">et </t>
  </si>
  <si>
    <t>plus</t>
  </si>
  <si>
    <t>sous-total</t>
  </si>
  <si>
    <t>Montant moyen</t>
  </si>
  <si>
    <t>Non ventilables</t>
  </si>
  <si>
    <t>TOTAL</t>
  </si>
  <si>
    <t>(Proportions)</t>
  </si>
  <si>
    <t>Montant mensuel en euros</t>
  </si>
  <si>
    <t>2019*</t>
  </si>
  <si>
    <t>Montant de l'avantage de droit direct</t>
  </si>
  <si>
    <t>Montant de l'avantage de droit dérivé</t>
  </si>
  <si>
    <t>Montant de l'avantage de droit direct et dérivé</t>
  </si>
  <si>
    <t>100€ à 199€</t>
  </si>
  <si>
    <t>200€ à 299€</t>
  </si>
  <si>
    <t>300€ à 399€</t>
  </si>
  <si>
    <t>400€ à 499€</t>
  </si>
  <si>
    <t>500€ à 599€</t>
  </si>
  <si>
    <t>600€ à 699€</t>
  </si>
  <si>
    <t>700€ à 799€</t>
  </si>
  <si>
    <t>800€ à 899€</t>
  </si>
  <si>
    <t>900€ à 999€</t>
  </si>
  <si>
    <t>1000€ à 1099€</t>
  </si>
  <si>
    <t>1100€ à 1199€</t>
  </si>
  <si>
    <t>1200€ à 1299€</t>
  </si>
  <si>
    <t>1300€ à 1399€</t>
  </si>
  <si>
    <t>1400€ à 1499€</t>
  </si>
  <si>
    <t>1500€ à 1599€</t>
  </si>
  <si>
    <t>1600€ à 1699€</t>
  </si>
  <si>
    <t>1700€ à 1799€</t>
  </si>
  <si>
    <t>1800€ à 1899€</t>
  </si>
  <si>
    <t>1900€ à 1999€</t>
  </si>
  <si>
    <t>Tranches de montants mensuels</t>
  </si>
  <si>
    <t>Proportion parmi les droits directs contributifs</t>
  </si>
  <si>
    <t>Nombre de pensions au minimum contributif</t>
  </si>
  <si>
    <t>Droits dérivés servis seuls</t>
  </si>
  <si>
    <t>Droits dérivés servis avec un droit direct</t>
  </si>
  <si>
    <t>Ensemble des droits dérivés</t>
  </si>
  <si>
    <t>Bénéficiaires d'un droit dérivé servi avec un droit direct</t>
  </si>
  <si>
    <t>Montant mensuel moyen de base</t>
  </si>
  <si>
    <t>Part du montant de chaque avantage</t>
  </si>
  <si>
    <t>Effectif</t>
  </si>
  <si>
    <t>Total des deux avantages</t>
  </si>
  <si>
    <t>Écart femmes/
hommes</t>
  </si>
  <si>
    <t>au 31 décembre</t>
  </si>
  <si>
    <t>Part des pensions portées au minimum contributif sur l'ensemble des droits directs</t>
  </si>
  <si>
    <t>Évolution du nombre de bénéficiaires du minimum contributif</t>
  </si>
  <si>
    <t>2019 *</t>
  </si>
  <si>
    <t>Nombre de retraités de droit direct contributif</t>
  </si>
  <si>
    <t>Nombre de retraités de droit direct bénéficiaires du minimum contributif</t>
  </si>
  <si>
    <t>Montant moyen
 du droit dérivé</t>
  </si>
  <si>
    <t>Source : SNSP-TSTI.</t>
  </si>
  <si>
    <t>Champ : Retraités (de droit direct et/ou de droit dérivé) du régime général.</t>
  </si>
  <si>
    <t>Note : le montant global est le montant brut total dû par le régime général au retraité, en additionnant ses droits directs et dérivés et ses compléments de pension (dont le minimum vieillesse).</t>
  </si>
  <si>
    <t>Évolution du montant global mensuel moyen servi au 31 décembre pour les retraités de droits directs ayant une carrière complète au régime général(1) (euros courants)</t>
  </si>
  <si>
    <t>Champ : Retraités de droit direct ayant une carrière complète au régime général.</t>
  </si>
  <si>
    <t>(1) Pensions de droit direct attribuées à taux plein et sans prorata de durée d'assurance au régime général.</t>
  </si>
  <si>
    <t>(2) Retraités du régime général - champ : salariés.</t>
  </si>
  <si>
    <t>(3) Rupture de série à la suite de l'intégration du régime des travailleurs indépendants au régime général.</t>
  </si>
  <si>
    <t>Champ : salariés et indépendants – Données non disponibles en 2019 et 2020.</t>
  </si>
  <si>
    <t>Note : le montant global est le montant brut total dû par le régime général au retraité, en additionnant ses droits directs et dérivés et ses compléments de pension (dont le minimum vieillesse).</t>
  </si>
  <si>
    <t>Champ : Retraités (de droit direct et/ou de droit dérivé) du régime général (hors outils de gestion de la Sécurité sociale pour les indépendants jusqu'à fin 2018) au 31/12 de chaque année.</t>
  </si>
  <si>
    <t>* Rupture de série à la suite de l'intégration du régime des travailleurs indépendants au régime général.</t>
  </si>
  <si>
    <t>Répartition des retraités de droit direct</t>
  </si>
  <si>
    <t>selon le montant mensuel moyen de base de droit direct</t>
  </si>
  <si>
    <t>Champ : Retraités de droit direct du régime général (droit direct servi seul ou avec un droit dérivé).</t>
  </si>
  <si>
    <t>Note : le montant de base du droit direct correspond au montant brut de ce droit dû par le régime général (après application des règles de minimum contributif et de maximum), y compris la majoration enfants de 10 %.</t>
  </si>
  <si>
    <t xml:space="preserve">Évolution du nombre de retraités du régime général en paiement au 31 décembre dont la pension de base est portée au minimum contributif						</t>
  </si>
  <si>
    <t>Champ : Retraités du régime général (hors outils de gestion de la Sécurité sociale pour les indépendants jusqu'à fin 2018) au 31/12 de chaque année.</t>
  </si>
  <si>
    <t>Champ : Retraités de droit dérivé du régime général (droit dérivé servi seul ou avec un droit direct).</t>
  </si>
  <si>
    <t>Note : le montant de base du droit dérivé correspond au montant brut de ce droit dû par le régime général (après application des règles de minimum et de maximum), y compris la majoration de la pension de réversion et la majoration enfants de 10 %.</t>
  </si>
  <si>
    <t>Note : le montant de base du droit dérivé correspond au montant brut de ce droit dû par le régime général (après application des règles de minimum et de maximum), y compris la majoration de la pension de réversion et la majoration enfants de 10 %.</t>
  </si>
  <si>
    <t>Champ : Retraités ayant un droit dérivé servi avec un droit direct au régime général.</t>
  </si>
  <si>
    <t>* : Montants bruts après application des règles du minimum et maximum, y compris la majoration pour enfant de 10 % et la majoration de pension de réversion, non compris les autres avantages complémentaires, hors autres régimes de base et complémentaires.</t>
  </si>
  <si>
    <t>Évolution du montant global mensuel moyen servi au 31 décembre (euros courants)</t>
  </si>
  <si>
    <r>
      <t>2019</t>
    </r>
    <r>
      <rPr>
        <vertAlign val="superscript"/>
        <sz val="9"/>
        <color theme="0"/>
        <rFont val="Arial"/>
        <family val="2"/>
      </rPr>
      <t>(2)</t>
    </r>
  </si>
  <si>
    <r>
      <t>2021</t>
    </r>
    <r>
      <rPr>
        <vertAlign val="superscript"/>
        <sz val="9"/>
        <color theme="0"/>
        <rFont val="Arial"/>
        <family val="2"/>
      </rPr>
      <t>(3)</t>
    </r>
  </si>
  <si>
    <t>Bénéficiaires d'un droit dérivé (servi seul ou avec un droit direct)</t>
  </si>
  <si>
    <t>Bénéficiaire d'un droit dérivé servi avec un droit direct</t>
  </si>
  <si>
    <t>Ensemble des retraités</t>
  </si>
  <si>
    <t>Champ : Retraités de droit direct du régime général ayant une pension de base au minimum contributif.</t>
  </si>
  <si>
    <t>Champ : Retraités de droit direct du régime général (hors outils de gestion de la Sécurité sociale pour les indépendants jusqu'à fin 2018) au 31/12 de chaque année.</t>
  </si>
  <si>
    <t>Source : SNSP-TSTI.</t>
  </si>
  <si>
    <t>Source : SNSP et SNSP TSTI.</t>
  </si>
  <si>
    <t>Source : SNSP et SNSP-TSTI.</t>
  </si>
  <si>
    <t>Année</t>
  </si>
  <si>
    <t>Taux de revalorisation</t>
  </si>
  <si>
    <t>Coefficient revalorisation</t>
  </si>
  <si>
    <t>Produit Taux revalorisation 2001-2019</t>
  </si>
  <si>
    <t>Revalorisation cumulée 1/1/2001-1/12/2022</t>
  </si>
  <si>
    <t>En fonction du montant</t>
  </si>
  <si>
    <t>Coeficient moyen pondéré</t>
  </si>
  <si>
    <t>​Inférieur ou égal à 2 000 €</t>
  </si>
  <si>
    <t>Supérieur à 2 000 € et inférieur ou égal à 2 008 €</t>
  </si>
  <si>
    <t>​Supérieur à 2 008 € et inférieur ou égal à 2 012 €</t>
  </si>
  <si>
    <t>Supérieur à 2 012 € et inférieur ou égal à 2 014 €</t>
  </si>
  <si>
    <t>​Supérieur à  2 014 €</t>
  </si>
  <si>
    <t>Source : http://campus.n18.an.cnav/Bareme/Articles/revalorisation_coefficient_revalorisation_retraite_bar.aspx</t>
  </si>
  <si>
    <t xml:space="preserve">Pour 2008, le coefficient est obtenu en multipliant les coefficients des revalorisation de janvier et septembre </t>
  </si>
  <si>
    <t>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</si>
  <si>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Années</t>
  </si>
  <si>
    <t>Inflation y compris tabac en glissement annuel entre décembre n et décembre n-1</t>
  </si>
  <si>
    <t>Inflation hors tabac en glissement annuel entre décembre n et décembre n-1</t>
  </si>
  <si>
    <t>Revalorisation de la pension au RG entre décembre n et décembre n-1</t>
  </si>
  <si>
    <t>Source : Législation Cnav pour le coefficient de revalorisation des pensions brutes et l'Insee pour le taux d’inflation (indice des prix à la consommation, hors et y compris tabac en glissement annuel - Ensemble des ménages - France - Base 2015)</t>
  </si>
  <si>
    <t xml:space="preserve">Inflation hors tabac en glissement annuel  (Insee) : </t>
  </si>
  <si>
    <t>https://www.insee.fr/fr/statistiques/serie/001768580</t>
  </si>
  <si>
    <t xml:space="preserve">Inflation y compris tabac en glissement annuel (Insee) : </t>
  </si>
  <si>
    <t>https://www.insee.fr/fr/statistiques/serie/001761313</t>
  </si>
  <si>
    <t>Coefficients de revalorisation des retraites :</t>
  </si>
  <si>
    <t>€ courant</t>
  </si>
  <si>
    <t>Evolution annuelle</t>
  </si>
  <si>
    <t>Coefficient de revalorisation des pensions</t>
  </si>
  <si>
    <t>Inflation</t>
  </si>
  <si>
    <t> 2019*</t>
  </si>
  <si>
    <t>-</t>
  </si>
  <si>
    <t xml:space="preserve">Taux de croissance annuel moyen </t>
  </si>
  <si>
    <t xml:space="preserve">Cumul </t>
  </si>
  <si>
    <t>Taux de croissance annuel moyen</t>
  </si>
  <si>
    <t>Cumul</t>
  </si>
  <si>
    <t>Champ : Retraités de droit direct et de droit dérivé du régime général (hors outils de gestion de la Sécurité sociale pour les indépendants jusqu'à fin 2018)</t>
  </si>
  <si>
    <t xml:space="preserve">* 2019 : rupture de série suite à l'intégration du régime des travailleurs indépendants au régime général </t>
  </si>
  <si>
    <t>Évolution de la revalorisation de la pension au régime général</t>
  </si>
  <si>
    <t xml:space="preserve">Revalorisation de la pension au régime général </t>
  </si>
  <si>
    <t>Évolution des pensions globales moyennes au 31 décembre</t>
  </si>
  <si>
    <t>Source : SNSP et SNSP TI,</t>
  </si>
  <si>
    <t>Source : législation Cnav pour le coefficient de revalorisation des pensions et l'INSEE pour le taux d’inflation (indice des prix à la consommation, hors et y compris tabac en glissement annuel- Ensemble des ménages - France - Base 2015)</t>
  </si>
  <si>
    <t>Retraités bénéficiaires d'un droit dérivé contributif</t>
  </si>
  <si>
    <t>Retraités bénéficiaires d'un droit direct contributif</t>
  </si>
  <si>
    <t xml:space="preserve">Note : pour 2020, la revalorisation de 0,74 % est une moyenne pondérée des revalorisations appliquées dans les différentes tranches de retraite tous régimes (variant de 0,3% à 1%). Pour 2022, la revalorisation est la combinaison de la revalorisation au 1er janvier (1,1 %) et au 1er juillet (4 %), soit 5,14 % au total (1,011*1,04-1). Dans les tableaux, les valeurs sont arrondies pour l’affichage, mais non pour les calculs. </t>
  </si>
  <si>
    <t>https://legislation.lassuranceretraite.fr/#/portail?menuId=233745f7-8e8d-483a-9ab5-4ba1686cfe7c</t>
  </si>
  <si>
    <r>
      <t>Évolution du montant global mensuel moyen servi au 31 décembre pour les retraités de droits directs ayant une carrière complète au régime général</t>
    </r>
    <r>
      <rPr>
        <b/>
        <vertAlign val="superscript"/>
        <sz val="11"/>
        <color rgb="FF005670"/>
        <rFont val="Arial"/>
        <family val="2"/>
      </rPr>
      <t>(1)</t>
    </r>
    <r>
      <rPr>
        <b/>
        <sz val="11"/>
        <color rgb="FF005670"/>
        <rFont val="Arial"/>
        <family val="2"/>
      </rPr>
      <t xml:space="preserve"> (euros courants)</t>
    </r>
  </si>
  <si>
    <t>Évolution du nombre de retraités de droit direct en paiement
 au 31 décembre dont la pension de base est portée au minimum contributif</t>
  </si>
  <si>
    <t>2008*</t>
  </si>
  <si>
    <t>2020 **</t>
  </si>
  <si>
    <t>** Pour 2020, plusieurs coefficients de revalorisation étaient existants en fonction du montant servi à chaque pensionnés. Un coefficient moyen pondéré prenant en compte la répartition des retraités en fonction de leur pensions a été crée (1,0099). Ce coefficient sert de base pour les différents calculs d'évolutions aux années suivantes.</t>
  </si>
  <si>
    <t>* Pour 2008, le coefficient est obtenu en multipliant les revalorisations de janvier et septembre (1,1 % puis 0,8 % soit 1,9 % sur l'année).</t>
  </si>
  <si>
    <t xml:space="preserve">Inflation : </t>
  </si>
  <si>
    <t>https://www.insee.fr/fr/statistiques/7750173</t>
  </si>
  <si>
    <t>Évolution 2023/2022</t>
  </si>
  <si>
    <t>Répartition des retraités de droit direct ou de droit dérivés</t>
  </si>
  <si>
    <t xml:space="preserve">selon le montant mensuel moyen de base </t>
  </si>
  <si>
    <t>Champ : Retraités de droit direct ou de droit dérivé du régime général.</t>
  </si>
  <si>
    <t>Note : le montant de base du droit direct correspond au montant brut de ce droit dû par le régime général (après application des règles de minimum contributif et de maximum), y compris la majoration enfants de 10 % et la majoration exceptionnelle (réforme 2023); le montant de base du droit dérivé correspond au montant brut de ce droit dû par le régime général (après application des règles de minimum et de maximum des pensions de réversion), y compris la majoration enfants de 10 % et la majoration PR.</t>
  </si>
  <si>
    <t>Evol 2024/2003</t>
  </si>
  <si>
    <t>Cumul fin 2004 - fin 2024</t>
  </si>
  <si>
    <t>€ 2024
(montants corrigés de l'inflation)</t>
  </si>
  <si>
    <t>Évolution  2004-2024 (y c. hausse en 2019 liée à l'inclusion des droits indépendants)</t>
  </si>
  <si>
    <t>Évolution  2004-2024 (hors hausse en 2019 liée à l'inclusion des droits indépendants)</t>
  </si>
  <si>
    <r>
      <t>Note : pour 2020, la revalorisation de 0,74 % est une moyenne pondérée des revalorisations appliquées dans les différentes tranches de retraite tous régimes (variant de 0,3% à 1%). Pour 2022, la revalorisation est la combinaison de la revalorisation au 1</t>
    </r>
    <r>
      <rPr>
        <i/>
        <vertAlign val="superscript"/>
        <sz val="9"/>
        <color rgb="FF005670"/>
        <rFont val="Arial"/>
        <family val="2"/>
      </rPr>
      <t>er</t>
    </r>
    <r>
      <rPr>
        <i/>
        <sz val="9"/>
        <color rgb="FF005670"/>
        <rFont val="Arial"/>
        <family val="2"/>
      </rPr>
      <t xml:space="preserve"> janvier (1,1 %) et au 1</t>
    </r>
    <r>
      <rPr>
        <i/>
        <vertAlign val="superscript"/>
        <sz val="9"/>
        <color rgb="FF005670"/>
        <rFont val="Arial"/>
        <family val="2"/>
      </rPr>
      <t>er</t>
    </r>
    <r>
      <rPr>
        <i/>
        <sz val="9"/>
        <color rgb="FF005670"/>
        <rFont val="Arial"/>
        <family val="2"/>
      </rPr>
      <t xml:space="preserve"> juillet (4 %), soit 5,14 % au total (1,011*1,04-1). Dans les tableaux, les valeurs sont arrondies pour l’affichage, mais non pour les calculs.</t>
    </r>
  </si>
  <si>
    <t>Évolution du nombre de retraités de droit directs bénéficiaires du minimum contributif au 31 décembre</t>
  </si>
  <si>
    <t>Montant global mensuel moyen servi au 31 décembre 2024, selon les droits des retraités</t>
  </si>
  <si>
    <t xml:space="preserve">Répartition des montants globaux mensuels servis au 31 décembre 2024, par tranches de montant </t>
  </si>
  <si>
    <t>au 31 décembre 2024</t>
  </si>
  <si>
    <t>Nombre de retraités du régime général en paiement au 31 décembre 2024 dont la pension de base est portée au minimum contributif</t>
  </si>
  <si>
    <t>Droits directs contributifs au 31/12/2024</t>
  </si>
  <si>
    <t>Montant mensuel moyen des droits dérivés
 au 31 décembre 2024</t>
  </si>
  <si>
    <t>Répartition des retraités de droit dérivé selon le montant mensuel moyen de base de droit dérivé
au 31 décembre 2024</t>
  </si>
  <si>
    <t>Répartition des retraités de droit dérivé selon le montant mensuel moyen de base de droit dérivé
 au 31 décembre 2024</t>
  </si>
  <si>
    <t>Montant mensuels moyens de base* servis aux bénéficiaires d’un droit direct servi avec un droit dérivé au 31 décembre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</si>
</sst>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 #,##0.00\ &quot;€&quot;_-;\-* #,##0.00\ &quot;€&quot;_-;_-* &quot;-&quot;??\ &quot;€&quot;_-;_-@_-"/>
    <numFmt numFmtId="43" formatCode="_-* #,##0.00_-;\-* #,##0.00_-;_-* &quot;-&quot;??_-;_-@_-"/>
    <numFmt numFmtId="164" formatCode="#,##0\ &quot;€&quot;"/>
    <numFmt numFmtId="165" formatCode="_-* #,##0\ [$€-40C]_-;\-* #,##0\ [$€-40C]_-;_-* &quot;-&quot;??\ [$€-40C]_-;_-@_-"/>
    <numFmt numFmtId="166" formatCode="0.0%"/>
    <numFmt numFmtId="167" formatCode="0&quot;  &quot;"/>
    <numFmt numFmtId="168" formatCode="#,##0.00&quot; €&quot;"/>
    <numFmt numFmtId="169" formatCode="_-* #,##0.00\ _€_-;\-* #,##0.00\ _€_-;_-* &quot;-&quot;??\ _€_-;_-@_-"/>
    <numFmt numFmtId="170" formatCode="_-* #,##0_-;\-* #,##0_-;_-* &quot;-&quot;??_-;_-@_-"/>
    <numFmt numFmtId="171" formatCode="0.000"/>
    <numFmt numFmtId="172" formatCode="0.0"/>
    <numFmt numFmtId="173" formatCode="[$€-2]\ #,##0;[Red]\-[$€-2]\ #,##0"/>
    <numFmt numFmtId="174" formatCode="#,##0.00\ &quot;€&quot;"/>
    <numFmt numFmtId="175" formatCode="0.000%"/>
    <numFmt numFmtId="176" formatCode="0.00000"/>
    <numFmt numFmtId="177" formatCode="#,##0.000"/>
  </numFmts>
  <fonts count="47">
    <font>
      <sz val="11"/>
      <color theme="1"/>
      <name val="Calibri"/>
      <family val="2"/>
      <scheme val="minor"/>
    </font>
    <font>
      <sz val="11"/>
      <color theme="1"/>
      <name val="Calibri"/>
      <family val="2"/>
      <scheme val="minor"/>
    </font>
    <font>
      <b/>
      <sz val="11"/>
      <color theme="1"/>
      <name val="Calibri"/>
      <family val="2"/>
      <scheme val="minor"/>
    </font>
    <font>
      <sz val="10"/>
      <name val="Helv"/>
    </font>
    <font>
      <b/>
      <sz val="10"/>
      <name val="Arial"/>
      <family val="2"/>
    </font>
    <font>
      <sz val="8"/>
      <name val="Arial"/>
      <family val="2"/>
    </font>
    <font>
      <sz val="8"/>
      <color theme="0"/>
      <name val="Arial"/>
      <family val="2"/>
    </font>
    <font>
      <b/>
      <sz val="9"/>
      <name val="Arial"/>
      <family val="2"/>
    </font>
    <font>
      <sz val="9"/>
      <name val="Arial"/>
      <family val="2"/>
    </font>
    <font>
      <i/>
      <sz val="8"/>
      <name val="Arial"/>
      <family val="2"/>
    </font>
    <font>
      <b/>
      <sz val="8"/>
      <name val="Arial"/>
      <family val="2"/>
    </font>
    <font>
      <sz val="11"/>
      <color theme="0"/>
      <name val="Calibri"/>
      <family val="2"/>
      <scheme val="minor"/>
    </font>
    <font>
      <b/>
      <sz val="11"/>
      <name val="Calibri"/>
      <family val="2"/>
      <scheme val="minor"/>
    </font>
    <font>
      <b/>
      <sz val="12"/>
      <name val="Calibri"/>
      <family val="2"/>
      <scheme val="minor"/>
    </font>
    <font>
      <b/>
      <sz val="12"/>
      <color rgb="FF005670"/>
      <name val="Arial"/>
      <family val="2"/>
    </font>
    <font>
      <b/>
      <sz val="11"/>
      <color theme="1"/>
      <name val="Arial"/>
      <family val="2"/>
    </font>
    <font>
      <sz val="10"/>
      <name val="Arial"/>
      <family val="2"/>
    </font>
    <font>
      <sz val="11"/>
      <color indexed="8"/>
      <name val="Calibri"/>
      <family val="2"/>
    </font>
    <font>
      <i/>
      <sz val="11"/>
      <color theme="1"/>
      <name val="Calibri"/>
      <family val="2"/>
      <scheme val="minor"/>
    </font>
    <font>
      <sz val="10"/>
      <name val="Courier"/>
    </font>
    <font>
      <b/>
      <i/>
      <sz val="11"/>
      <color theme="1"/>
      <name val="Calibri"/>
      <family val="2"/>
      <scheme val="minor"/>
    </font>
    <font>
      <sz val="9"/>
      <color theme="0"/>
      <name val="Arial"/>
      <family val="2"/>
    </font>
    <font>
      <b/>
      <sz val="9"/>
      <color theme="0"/>
      <name val="Arial"/>
      <family val="2"/>
    </font>
    <font>
      <sz val="11"/>
      <name val="Calibri"/>
      <family val="2"/>
      <scheme val="minor"/>
    </font>
    <font>
      <i/>
      <sz val="9"/>
      <color rgb="FF005670"/>
      <name val="Arial"/>
      <family val="2"/>
    </font>
    <font>
      <sz val="11"/>
      <color rgb="FF005670"/>
      <name val="Arial"/>
      <family val="2"/>
    </font>
    <font>
      <sz val="11"/>
      <color theme="1"/>
      <name val="Arial"/>
      <family val="2"/>
    </font>
    <font>
      <vertAlign val="superscript"/>
      <sz val="9"/>
      <color theme="0"/>
      <name val="Arial"/>
      <family val="2"/>
    </font>
    <font>
      <sz val="11"/>
      <color rgb="FFFF0000"/>
      <name val="Calibri"/>
      <family val="2"/>
      <scheme val="minor"/>
    </font>
    <font>
      <i/>
      <sz val="8"/>
      <color theme="1"/>
      <name val="Calibri"/>
      <family val="2"/>
      <scheme val="minor"/>
    </font>
    <font>
      <sz val="8"/>
      <color theme="1"/>
      <name val="Calibri"/>
      <family val="2"/>
      <scheme val="minor"/>
    </font>
    <font>
      <u/>
      <sz val="11"/>
      <color theme="10"/>
      <name val="Calibri"/>
      <family val="2"/>
      <scheme val="minor"/>
    </font>
    <font>
      <b/>
      <sz val="11"/>
      <color rgb="FF005670"/>
      <name val="Arial"/>
      <family val="2"/>
    </font>
    <font>
      <b/>
      <vertAlign val="superscript"/>
      <sz val="11"/>
      <color rgb="FF005670"/>
      <name val="Arial"/>
      <family val="2"/>
    </font>
    <font>
      <sz val="10"/>
      <color theme="1"/>
      <name val="Arial"/>
      <family val="2"/>
    </font>
    <font>
      <b/>
      <sz val="11"/>
      <color rgb="FFFF0000"/>
      <name val="Calibri"/>
      <family val="2"/>
      <scheme val="minor"/>
    </font>
    <font>
      <b/>
      <sz val="11"/>
      <color theme="0"/>
      <name val="Calibri"/>
      <family val="2"/>
      <scheme val="minor"/>
    </font>
    <font>
      <b/>
      <i/>
      <sz val="11"/>
      <color theme="0"/>
      <name val="Calibri"/>
      <family val="2"/>
      <scheme val="minor"/>
    </font>
    <font>
      <i/>
      <sz val="11"/>
      <color theme="0"/>
      <name val="Calibri"/>
      <family val="2"/>
      <scheme val="minor"/>
    </font>
    <font>
      <i/>
      <sz val="8"/>
      <color theme="0"/>
      <name val="Calibri"/>
      <family val="2"/>
      <scheme val="minor"/>
    </font>
    <font>
      <b/>
      <sz val="8"/>
      <color theme="0"/>
      <name val="Arial"/>
      <family val="2"/>
    </font>
    <font>
      <sz val="10"/>
      <color theme="0"/>
      <name val="Arial"/>
      <family val="2"/>
    </font>
    <font>
      <sz val="10"/>
      <color theme="1"/>
      <name val="Arial Unicode MS"/>
    </font>
    <font>
      <sz val="11"/>
      <color rgb="FF005670"/>
      <name val="Calibri"/>
      <family val="2"/>
      <scheme val="minor"/>
    </font>
    <font>
      <i/>
      <sz val="9"/>
      <color rgb="FF005670"/>
      <name val="Calibri"/>
      <family val="2"/>
      <scheme val="minor"/>
    </font>
    <font>
      <i/>
      <vertAlign val="superscript"/>
      <sz val="9"/>
      <color rgb="FF005670"/>
      <name val="Arial"/>
      <family val="2"/>
    </font>
    <font>
      <u/>
      <sz val="11"/>
      <color theme="8"/>
      <name val="Calibri"/>
      <family val="2"/>
      <scheme val="minor"/>
    </font>
  </fonts>
  <fills count="10">
    <fill>
      <patternFill patternType="none"/>
    </fill>
    <fill>
      <patternFill patternType="gray125"/>
    </fill>
    <fill>
      <patternFill patternType="solid">
        <fgColor theme="0"/>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9" fontId="1" fillId="0" borderId="0" applyFont="0" applyFill="0" applyBorder="0" applyAlignment="0" applyProtection="0"/>
    <xf numFmtId="0" fontId="3" fillId="0" borderId="0"/>
    <xf numFmtId="0" fontId="8" fillId="0" borderId="0"/>
    <xf numFmtId="0" fontId="3" fillId="0" borderId="0"/>
    <xf numFmtId="0" fontId="11" fillId="5" borderId="0" applyNumberFormat="0" applyBorder="0" applyAlignment="0" applyProtection="0"/>
    <xf numFmtId="0" fontId="16" fillId="0" borderId="0"/>
    <xf numFmtId="44" fontId="17" fillId="0" borderId="0" applyFont="0" applyFill="0" applyBorder="0" applyAlignment="0" applyProtection="0"/>
    <xf numFmtId="9" fontId="17" fillId="0" borderId="0" applyFont="0" applyFill="0" applyBorder="0" applyAlignment="0" applyProtection="0"/>
    <xf numFmtId="169" fontId="1" fillId="0" borderId="0" applyFont="0" applyFill="0" applyBorder="0" applyAlignment="0" applyProtection="0"/>
    <xf numFmtId="0" fontId="19" fillId="0" borderId="0"/>
    <xf numFmtId="9" fontId="3" fillId="0" borderId="0" applyFont="0" applyFill="0" applyBorder="0" applyAlignment="0" applyProtection="0"/>
    <xf numFmtId="43" fontId="1" fillId="0" borderId="0" applyFont="0" applyFill="0" applyBorder="0" applyAlignment="0" applyProtection="0"/>
    <xf numFmtId="44" fontId="17" fillId="0" borderId="0" applyFont="0" applyFill="0" applyBorder="0" applyAlignment="0" applyProtection="0"/>
    <xf numFmtId="43" fontId="1" fillId="0" borderId="0" applyFont="0" applyFill="0" applyBorder="0" applyAlignment="0" applyProtection="0"/>
    <xf numFmtId="0" fontId="31" fillId="0" borderId="0" applyNumberFormat="0" applyFill="0" applyBorder="0" applyAlignment="0" applyProtection="0"/>
  </cellStyleXfs>
  <cellXfs count="549">
    <xf numFmtId="0" fontId="0" fillId="0" borderId="0" xfId="0"/>
    <xf numFmtId="0" fontId="0" fillId="2" borderId="0" xfId="0" applyFill="1"/>
    <xf numFmtId="0" fontId="0" fillId="0" borderId="4" xfId="0" applyBorder="1"/>
    <xf numFmtId="0" fontId="2" fillId="0" borderId="5" xfId="0" applyFont="1" applyBorder="1"/>
    <xf numFmtId="164" fontId="2" fillId="0" borderId="4" xfId="0" applyNumberFormat="1" applyFont="1" applyBorder="1"/>
    <xf numFmtId="164" fontId="2" fillId="0" borderId="0" xfId="0" applyNumberFormat="1" applyFont="1"/>
    <xf numFmtId="164" fontId="2" fillId="0" borderId="5" xfId="0" applyNumberFormat="1" applyFont="1" applyBorder="1"/>
    <xf numFmtId="0" fontId="0" fillId="2" borderId="0" xfId="0" applyFill="1" applyAlignment="1">
      <alignment vertical="center"/>
    </xf>
    <xf numFmtId="0" fontId="5" fillId="2" borderId="0" xfId="0" applyFont="1" applyFill="1" applyAlignment="1">
      <alignment vertical="center"/>
    </xf>
    <xf numFmtId="0" fontId="5" fillId="2" borderId="0" xfId="0" applyFont="1" applyFill="1" applyAlignment="1">
      <alignment horizontal="center" vertical="center"/>
    </xf>
    <xf numFmtId="0" fontId="4" fillId="0" borderId="0" xfId="0" applyFont="1"/>
    <xf numFmtId="0" fontId="0" fillId="0" borderId="0" xfId="0" applyAlignment="1">
      <alignment horizontal="center"/>
    </xf>
    <xf numFmtId="0" fontId="5" fillId="0" borderId="0" xfId="3" applyFont="1"/>
    <xf numFmtId="0" fontId="5" fillId="0" borderId="0" xfId="3" applyFont="1" applyAlignment="1">
      <alignment horizontal="right"/>
    </xf>
    <xf numFmtId="3" fontId="5" fillId="0" borderId="0" xfId="3" applyNumberFormat="1" applyFont="1"/>
    <xf numFmtId="3" fontId="0" fillId="0" borderId="0" xfId="0" applyNumberFormat="1"/>
    <xf numFmtId="10" fontId="0" fillId="0" borderId="0" xfId="1" applyNumberFormat="1" applyFont="1"/>
    <xf numFmtId="166" fontId="0" fillId="0" borderId="0" xfId="1" applyNumberFormat="1" applyFont="1"/>
    <xf numFmtId="10" fontId="0" fillId="0" borderId="0" xfId="0" applyNumberFormat="1"/>
    <xf numFmtId="0" fontId="5" fillId="2" borderId="0" xfId="4" applyFont="1" applyFill="1"/>
    <xf numFmtId="0" fontId="4" fillId="2" borderId="0" xfId="4" applyFont="1" applyFill="1"/>
    <xf numFmtId="0" fontId="7" fillId="2" borderId="0" xfId="4" applyFont="1" applyFill="1" applyAlignment="1">
      <alignment vertical="center"/>
    </xf>
    <xf numFmtId="0" fontId="5" fillId="2" borderId="0" xfId="4" applyFont="1" applyFill="1" applyAlignment="1">
      <alignment vertical="center"/>
    </xf>
    <xf numFmtId="0" fontId="5" fillId="2" borderId="0" xfId="3" applyFont="1" applyFill="1" applyAlignment="1">
      <alignment horizontal="center" vertical="center"/>
    </xf>
    <xf numFmtId="0" fontId="5" fillId="2" borderId="0" xfId="3" applyFont="1" applyFill="1" applyAlignment="1">
      <alignment horizontal="centerContinuous" vertical="center"/>
    </xf>
    <xf numFmtId="0" fontId="5" fillId="2" borderId="0" xfId="3" applyFont="1" applyFill="1"/>
    <xf numFmtId="0" fontId="5" fillId="2" borderId="0" xfId="3" applyFont="1" applyFill="1" applyAlignment="1">
      <alignment horizontal="right"/>
    </xf>
    <xf numFmtId="167" fontId="0" fillId="2" borderId="0" xfId="0" applyNumberFormat="1" applyFill="1" applyAlignment="1">
      <alignment horizontal="center"/>
    </xf>
    <xf numFmtId="165" fontId="5" fillId="2" borderId="0" xfId="3" applyNumberFormat="1" applyFont="1" applyFill="1" applyAlignment="1">
      <alignment vertical="center"/>
    </xf>
    <xf numFmtId="0" fontId="8" fillId="2" borderId="0" xfId="3" applyFill="1" applyAlignment="1">
      <alignment horizontal="center"/>
    </xf>
    <xf numFmtId="4" fontId="0" fillId="2" borderId="0" xfId="0" applyNumberFormat="1" applyFill="1"/>
    <xf numFmtId="3" fontId="0" fillId="2" borderId="0" xfId="0" applyNumberFormat="1" applyFill="1"/>
    <xf numFmtId="3" fontId="5" fillId="2" borderId="0" xfId="3" applyNumberFormat="1" applyFont="1" applyFill="1"/>
    <xf numFmtId="10" fontId="0" fillId="2" borderId="0" xfId="0" applyNumberFormat="1" applyFill="1"/>
    <xf numFmtId="0" fontId="0" fillId="2" borderId="4" xfId="0" applyFill="1" applyBorder="1"/>
    <xf numFmtId="0" fontId="0" fillId="2" borderId="0" xfId="0" applyFill="1" applyBorder="1"/>
    <xf numFmtId="3" fontId="5" fillId="2" borderId="0" xfId="3" applyNumberFormat="1" applyFont="1" applyFill="1" applyBorder="1"/>
    <xf numFmtId="0" fontId="11" fillId="2" borderId="0" xfId="0" applyFont="1" applyFill="1"/>
    <xf numFmtId="167" fontId="11" fillId="0" borderId="0" xfId="0" applyNumberFormat="1" applyFont="1" applyAlignment="1">
      <alignment horizontal="center"/>
    </xf>
    <xf numFmtId="165" fontId="6" fillId="0" borderId="0" xfId="3" applyNumberFormat="1" applyFont="1" applyAlignment="1">
      <alignment vertical="center"/>
    </xf>
    <xf numFmtId="165" fontId="6" fillId="2" borderId="0" xfId="3" applyNumberFormat="1" applyFont="1" applyFill="1" applyAlignment="1">
      <alignment vertical="center"/>
    </xf>
    <xf numFmtId="0" fontId="11" fillId="2" borderId="0" xfId="0" applyFont="1" applyFill="1" applyAlignment="1">
      <alignment vertical="center"/>
    </xf>
    <xf numFmtId="0" fontId="12" fillId="2" borderId="0" xfId="0" applyFont="1" applyFill="1" applyAlignment="1">
      <alignment horizontal="center" vertical="center"/>
    </xf>
    <xf numFmtId="0" fontId="13" fillId="2" borderId="0" xfId="0" applyFont="1" applyFill="1" applyAlignment="1">
      <alignment horizontal="left" vertical="center"/>
    </xf>
    <xf numFmtId="166" fontId="0" fillId="2" borderId="5" xfId="0" applyNumberFormat="1" applyFill="1" applyBorder="1" applyAlignment="1">
      <alignment vertical="center"/>
    </xf>
    <xf numFmtId="3" fontId="0" fillId="2" borderId="0" xfId="0" applyNumberFormat="1" applyFill="1" applyAlignment="1">
      <alignment vertical="center"/>
    </xf>
    <xf numFmtId="3" fontId="0" fillId="2" borderId="4" xfId="0" applyNumberFormat="1" applyFill="1" applyBorder="1" applyAlignment="1">
      <alignment vertical="center"/>
    </xf>
    <xf numFmtId="166" fontId="0" fillId="2" borderId="0" xfId="0" applyNumberFormat="1" applyFill="1" applyAlignment="1">
      <alignment vertical="center"/>
    </xf>
    <xf numFmtId="0" fontId="0" fillId="2" borderId="8" xfId="0" applyFill="1" applyBorder="1"/>
    <xf numFmtId="0" fontId="5" fillId="0" borderId="0" xfId="3" applyFont="1" applyAlignment="1">
      <alignment horizontal="center" vertical="center"/>
    </xf>
    <xf numFmtId="0" fontId="5" fillId="0" borderId="0" xfId="3" applyFont="1" applyAlignment="1">
      <alignment horizontal="centerContinuous" vertical="center"/>
    </xf>
    <xf numFmtId="4" fontId="0" fillId="0" borderId="0" xfId="0" applyNumberFormat="1"/>
    <xf numFmtId="9" fontId="0" fillId="0" borderId="0" xfId="0" applyNumberFormat="1"/>
    <xf numFmtId="0" fontId="0" fillId="0" borderId="0" xfId="0" applyAlignment="1">
      <alignment vertical="center"/>
    </xf>
    <xf numFmtId="0" fontId="11" fillId="0" borderId="0" xfId="0" applyFont="1"/>
    <xf numFmtId="0" fontId="11" fillId="0" borderId="0" xfId="0" applyFont="1" applyAlignment="1">
      <alignment vertical="center"/>
    </xf>
    <xf numFmtId="0" fontId="15" fillId="2" borderId="0" xfId="0" applyFont="1" applyFill="1" applyAlignment="1">
      <alignment horizontal="center" vertical="center"/>
    </xf>
    <xf numFmtId="0" fontId="0" fillId="2" borderId="9" xfId="0" applyFill="1" applyBorder="1" applyAlignment="1">
      <alignment wrapText="1"/>
    </xf>
    <xf numFmtId="0" fontId="0" fillId="0" borderId="11" xfId="0" applyBorder="1" applyAlignment="1">
      <alignment horizontal="center" vertical="center" wrapText="1"/>
    </xf>
    <xf numFmtId="164" fontId="0" fillId="2" borderId="11" xfId="0" applyNumberFormat="1" applyFill="1" applyBorder="1" applyAlignment="1">
      <alignment horizontal="right"/>
    </xf>
    <xf numFmtId="166" fontId="0" fillId="2" borderId="11" xfId="0" applyNumberFormat="1" applyFill="1" applyBorder="1" applyAlignment="1">
      <alignment horizontal="right"/>
    </xf>
    <xf numFmtId="0" fontId="0" fillId="0" borderId="6" xfId="0" applyBorder="1" applyAlignment="1">
      <alignment horizontal="center" vertical="center" wrapText="1"/>
    </xf>
    <xf numFmtId="164" fontId="0" fillId="2" borderId="6" xfId="0" applyNumberFormat="1" applyFill="1" applyBorder="1" applyAlignment="1">
      <alignment horizontal="right"/>
    </xf>
    <xf numFmtId="15" fontId="0" fillId="2" borderId="0" xfId="0" applyNumberFormat="1" applyFill="1"/>
    <xf numFmtId="0" fontId="20" fillId="0" borderId="5" xfId="0" applyFont="1" applyBorder="1"/>
    <xf numFmtId="164" fontId="18" fillId="0" borderId="5" xfId="0" applyNumberFormat="1" applyFont="1" applyBorder="1"/>
    <xf numFmtId="9" fontId="18" fillId="0" borderId="5" xfId="1" applyFont="1" applyBorder="1"/>
    <xf numFmtId="165" fontId="5" fillId="2" borderId="0" xfId="0" applyNumberFormat="1" applyFont="1" applyFill="1" applyAlignment="1">
      <alignment vertical="center"/>
    </xf>
    <xf numFmtId="166" fontId="5" fillId="2" borderId="0" xfId="1" applyNumberFormat="1" applyFont="1" applyFill="1" applyAlignment="1">
      <alignment vertical="center"/>
    </xf>
    <xf numFmtId="0" fontId="6" fillId="0" borderId="0" xfId="0" applyFont="1" applyFill="1" applyBorder="1" applyAlignment="1">
      <alignment vertical="center"/>
    </xf>
    <xf numFmtId="165" fontId="21" fillId="0" borderId="0" xfId="0" applyNumberFormat="1" applyFont="1" applyFill="1" applyBorder="1" applyAlignment="1">
      <alignment horizontal="right" vertical="center"/>
    </xf>
    <xf numFmtId="165" fontId="22" fillId="0" borderId="0" xfId="0" applyNumberFormat="1" applyFont="1" applyFill="1" applyBorder="1" applyAlignment="1">
      <alignment horizontal="right" vertical="center"/>
    </xf>
    <xf numFmtId="9" fontId="6" fillId="0" borderId="0" xfId="1" applyFont="1" applyFill="1" applyBorder="1" applyAlignment="1">
      <alignment vertical="center"/>
    </xf>
    <xf numFmtId="165" fontId="6" fillId="0" borderId="0" xfId="0" applyNumberFormat="1" applyFont="1" applyFill="1" applyBorder="1" applyAlignment="1">
      <alignment vertical="center"/>
    </xf>
    <xf numFmtId="0" fontId="24" fillId="0" borderId="0" xfId="0" applyFont="1" applyAlignment="1">
      <alignment horizontal="left" vertical="center" wrapText="1"/>
    </xf>
    <xf numFmtId="0" fontId="18" fillId="2" borderId="0" xfId="0" applyFont="1" applyFill="1" applyAlignment="1">
      <alignment horizontal="center" vertical="center"/>
    </xf>
    <xf numFmtId="166" fontId="0" fillId="2" borderId="6" xfId="0" applyNumberFormat="1" applyFill="1" applyBorder="1" applyAlignment="1">
      <alignment horizontal="right"/>
    </xf>
    <xf numFmtId="0" fontId="9" fillId="2" borderId="0" xfId="0" applyFont="1" applyFill="1" applyBorder="1" applyAlignment="1">
      <alignment horizontal="left" vertical="center" wrapText="1"/>
    </xf>
    <xf numFmtId="0" fontId="9" fillId="2" borderId="0" xfId="0" applyFont="1" applyFill="1" applyAlignment="1">
      <alignment horizontal="left" vertical="top" wrapText="1"/>
    </xf>
    <xf numFmtId="0" fontId="0" fillId="0" borderId="0" xfId="0"/>
    <xf numFmtId="0" fontId="24" fillId="0" borderId="0" xfId="0" applyFont="1" applyAlignment="1">
      <alignment horizontal="justify" vertical="center"/>
    </xf>
    <xf numFmtId="0" fontId="5" fillId="2" borderId="0" xfId="0" applyFont="1" applyFill="1" applyAlignment="1">
      <alignment vertical="center"/>
    </xf>
    <xf numFmtId="0" fontId="5" fillId="2" borderId="0" xfId="0" applyFont="1" applyFill="1" applyAlignment="1">
      <alignment horizontal="center" vertical="center"/>
    </xf>
    <xf numFmtId="0" fontId="5" fillId="2" borderId="0" xfId="0" applyFont="1" applyFill="1" applyAlignment="1">
      <alignment vertical="center"/>
    </xf>
    <xf numFmtId="0" fontId="24" fillId="0" borderId="0" xfId="0" applyFont="1" applyAlignment="1">
      <alignment horizontal="left" vertical="center" wrapText="1"/>
    </xf>
    <xf numFmtId="0" fontId="26" fillId="2" borderId="0" xfId="0" applyFont="1" applyFill="1"/>
    <xf numFmtId="0" fontId="5" fillId="2" borderId="0" xfId="4" applyFont="1" applyFill="1" applyAlignment="1">
      <alignment vertical="center"/>
    </xf>
    <xf numFmtId="0" fontId="4" fillId="2" borderId="0" xfId="0" applyFont="1" applyFill="1"/>
    <xf numFmtId="0" fontId="4" fillId="2" borderId="0" xfId="3" applyFont="1" applyFill="1" applyAlignment="1">
      <alignment horizontal="center"/>
    </xf>
    <xf numFmtId="0" fontId="0" fillId="0" borderId="0" xfId="0"/>
    <xf numFmtId="0" fontId="0" fillId="0" borderId="0" xfId="0"/>
    <xf numFmtId="0" fontId="25" fillId="2" borderId="0" xfId="0" applyFont="1" applyFill="1"/>
    <xf numFmtId="0" fontId="24" fillId="2" borderId="0" xfId="0" applyFont="1" applyFill="1"/>
    <xf numFmtId="0" fontId="0" fillId="0" borderId="0" xfId="0"/>
    <xf numFmtId="0" fontId="24" fillId="0" borderId="0" xfId="0" applyFont="1" applyAlignment="1">
      <alignment horizontal="justify" vertical="center"/>
    </xf>
    <xf numFmtId="1" fontId="21" fillId="0" borderId="0" xfId="0" applyNumberFormat="1" applyFont="1" applyFill="1" applyBorder="1" applyAlignment="1">
      <alignment horizontal="center" vertical="center"/>
    </xf>
    <xf numFmtId="1" fontId="22" fillId="0" borderId="0" xfId="0" applyNumberFormat="1" applyFont="1" applyFill="1" applyBorder="1" applyAlignment="1">
      <alignment horizontal="center" vertical="center"/>
    </xf>
    <xf numFmtId="0" fontId="24" fillId="0" borderId="0" xfId="0" applyFont="1"/>
    <xf numFmtId="0" fontId="14" fillId="0" borderId="0" xfId="0" applyFont="1" applyAlignment="1">
      <alignment horizontal="center" vertical="center"/>
    </xf>
    <xf numFmtId="9" fontId="5" fillId="2" borderId="0" xfId="1" applyFont="1" applyFill="1" applyAlignment="1">
      <alignment vertical="center"/>
    </xf>
    <xf numFmtId="166" fontId="0" fillId="2" borderId="0" xfId="1" applyNumberFormat="1" applyFont="1" applyFill="1" applyBorder="1"/>
    <xf numFmtId="0" fontId="0" fillId="2" borderId="5" xfId="0" applyFill="1" applyBorder="1"/>
    <xf numFmtId="0" fontId="30" fillId="2" borderId="0" xfId="0" applyFont="1" applyFill="1"/>
    <xf numFmtId="171" fontId="0" fillId="2" borderId="0" xfId="0" applyNumberFormat="1" applyFill="1"/>
    <xf numFmtId="0" fontId="0" fillId="3" borderId="11" xfId="0" applyFill="1" applyBorder="1" applyAlignment="1">
      <alignment horizontal="center"/>
    </xf>
    <xf numFmtId="166" fontId="23" fillId="0" borderId="0" xfId="0" applyNumberFormat="1" applyFont="1" applyAlignment="1">
      <alignment horizontal="center"/>
    </xf>
    <xf numFmtId="166" fontId="0" fillId="0" borderId="0" xfId="0" applyNumberFormat="1" applyAlignment="1">
      <alignment horizontal="center"/>
    </xf>
    <xf numFmtId="166" fontId="0" fillId="0" borderId="5" xfId="0" applyNumberFormat="1" applyBorder="1" applyAlignment="1">
      <alignment horizontal="center"/>
    </xf>
    <xf numFmtId="171" fontId="23" fillId="2" borderId="0" xfId="0" applyNumberFormat="1" applyFont="1" applyFill="1" applyAlignment="1">
      <alignment horizontal="center"/>
    </xf>
    <xf numFmtId="172" fontId="0" fillId="2" borderId="0" xfId="0" applyNumberFormat="1" applyFill="1"/>
    <xf numFmtId="166" fontId="23" fillId="4" borderId="0" xfId="0" applyNumberFormat="1" applyFont="1" applyFill="1" applyAlignment="1">
      <alignment horizontal="center"/>
    </xf>
    <xf numFmtId="166" fontId="0" fillId="4" borderId="0" xfId="0" applyNumberFormat="1" applyFill="1" applyAlignment="1">
      <alignment horizontal="center"/>
    </xf>
    <xf numFmtId="166" fontId="0" fillId="4" borderId="5" xfId="0" applyNumberFormat="1" applyFill="1" applyBorder="1" applyAlignment="1">
      <alignment horizontal="center"/>
    </xf>
    <xf numFmtId="166" fontId="0" fillId="2" borderId="0" xfId="0" applyNumberFormat="1" applyFill="1" applyAlignment="1">
      <alignment horizontal="center"/>
    </xf>
    <xf numFmtId="166" fontId="0" fillId="2" borderId="5" xfId="0" applyNumberFormat="1" applyFill="1" applyBorder="1" applyAlignment="1">
      <alignment horizontal="center"/>
    </xf>
    <xf numFmtId="171" fontId="28" fillId="2" borderId="0" xfId="0" applyNumberFormat="1" applyFont="1" applyFill="1"/>
    <xf numFmtId="166" fontId="0" fillId="2" borderId="0" xfId="0" applyNumberFormat="1" applyFill="1"/>
    <xf numFmtId="174" fontId="0" fillId="2" borderId="0" xfId="0" applyNumberFormat="1" applyFill="1"/>
    <xf numFmtId="166" fontId="0" fillId="2" borderId="5" xfId="0" applyNumberFormat="1" applyFill="1" applyBorder="1"/>
    <xf numFmtId="10" fontId="0" fillId="2" borderId="5" xfId="0" applyNumberFormat="1" applyFill="1" applyBorder="1"/>
    <xf numFmtId="166" fontId="0" fillId="2" borderId="5" xfId="1" applyNumberFormat="1" applyFont="1" applyFill="1" applyBorder="1"/>
    <xf numFmtId="171" fontId="0" fillId="2" borderId="5" xfId="0" applyNumberFormat="1" applyFill="1" applyBorder="1"/>
    <xf numFmtId="166" fontId="2" fillId="2" borderId="6" xfId="0" applyNumberFormat="1" applyFont="1" applyFill="1" applyBorder="1"/>
    <xf numFmtId="0" fontId="2" fillId="2" borderId="8" xfId="0" applyFont="1" applyFill="1" applyBorder="1"/>
    <xf numFmtId="166" fontId="2" fillId="2" borderId="9" xfId="0" applyNumberFormat="1" applyFont="1" applyFill="1" applyBorder="1"/>
    <xf numFmtId="175" fontId="0" fillId="2" borderId="0" xfId="0" applyNumberFormat="1" applyFill="1"/>
    <xf numFmtId="0" fontId="0" fillId="2" borderId="0" xfId="0" applyFill="1" applyAlignment="1">
      <alignment horizontal="center"/>
    </xf>
    <xf numFmtId="171" fontId="0" fillId="0" borderId="11" xfId="0" applyNumberFormat="1" applyBorder="1"/>
    <xf numFmtId="171" fontId="0" fillId="2" borderId="11" xfId="0" applyNumberFormat="1" applyFill="1" applyBorder="1"/>
    <xf numFmtId="10" fontId="0" fillId="2" borderId="0" xfId="1" applyNumberFormat="1" applyFont="1" applyFill="1"/>
    <xf numFmtId="0" fontId="2" fillId="0" borderId="1" xfId="0" applyFont="1" applyFill="1" applyBorder="1" applyAlignment="1">
      <alignment vertical="top" wrapText="1"/>
    </xf>
    <xf numFmtId="0" fontId="2" fillId="0" borderId="2" xfId="0" applyFont="1" applyFill="1" applyBorder="1" applyAlignment="1">
      <alignment vertical="top" wrapText="1"/>
    </xf>
    <xf numFmtId="0" fontId="2" fillId="0" borderId="4" xfId="0" applyFont="1" applyFill="1" applyBorder="1"/>
    <xf numFmtId="0" fontId="2" fillId="0" borderId="0" xfId="0" applyFont="1" applyFill="1" applyBorder="1"/>
    <xf numFmtId="0" fontId="2" fillId="0" borderId="4" xfId="0" applyFont="1" applyFill="1" applyBorder="1" applyAlignment="1">
      <alignment vertical="top" wrapText="1"/>
    </xf>
    <xf numFmtId="0" fontId="2" fillId="0" borderId="0" xfId="0" applyFont="1" applyFill="1" applyBorder="1" applyAlignment="1">
      <alignment vertical="top" wrapText="1"/>
    </xf>
    <xf numFmtId="176" fontId="0" fillId="2" borderId="0" xfId="0" applyNumberFormat="1" applyFill="1"/>
    <xf numFmtId="164" fontId="28" fillId="0" borderId="4" xfId="0" applyNumberFormat="1" applyFont="1" applyBorder="1"/>
    <xf numFmtId="164" fontId="28" fillId="0" borderId="0" xfId="0" applyNumberFormat="1" applyFont="1"/>
    <xf numFmtId="164" fontId="35" fillId="0" borderId="5" xfId="0" applyNumberFormat="1" applyFont="1" applyBorder="1"/>
    <xf numFmtId="164" fontId="0" fillId="0" borderId="4" xfId="0" applyNumberFormat="1" applyFont="1" applyBorder="1"/>
    <xf numFmtId="164" fontId="0" fillId="0" borderId="0" xfId="0" applyNumberFormat="1" applyFont="1"/>
    <xf numFmtId="0" fontId="28" fillId="2" borderId="0" xfId="0" applyFont="1" applyFill="1"/>
    <xf numFmtId="166" fontId="0" fillId="2" borderId="7" xfId="0" applyNumberFormat="1" applyFill="1" applyBorder="1" applyAlignment="1">
      <alignment horizontal="center"/>
    </xf>
    <xf numFmtId="166" fontId="0" fillId="2" borderId="8" xfId="0" applyNumberFormat="1" applyFill="1" applyBorder="1" applyAlignment="1">
      <alignment horizontal="center"/>
    </xf>
    <xf numFmtId="166" fontId="0" fillId="2" borderId="9" xfId="0" applyNumberFormat="1" applyFill="1" applyBorder="1" applyAlignment="1">
      <alignment horizontal="center"/>
    </xf>
    <xf numFmtId="166" fontId="0" fillId="4" borderId="4" xfId="0" applyNumberFormat="1" applyFill="1" applyBorder="1" applyAlignment="1">
      <alignment horizontal="center"/>
    </xf>
    <xf numFmtId="166" fontId="0" fillId="4" borderId="0" xfId="0" applyNumberFormat="1" applyFill="1" applyBorder="1" applyAlignment="1">
      <alignment horizontal="center"/>
    </xf>
    <xf numFmtId="171" fontId="0" fillId="2" borderId="4" xfId="0" applyNumberFormat="1" applyFill="1" applyBorder="1"/>
    <xf numFmtId="0" fontId="24" fillId="0" borderId="0" xfId="0" applyFont="1" applyAlignment="1">
      <alignment horizontal="left" vertical="center" wrapText="1"/>
    </xf>
    <xf numFmtId="2" fontId="0" fillId="2" borderId="0" xfId="1" applyNumberFormat="1" applyFont="1" applyFill="1"/>
    <xf numFmtId="0" fontId="11" fillId="6" borderId="1" xfId="0" applyFont="1" applyFill="1" applyBorder="1" applyAlignment="1">
      <alignment horizontal="center" vertical="center"/>
    </xf>
    <xf numFmtId="0" fontId="11" fillId="6" borderId="2" xfId="0" applyFont="1" applyFill="1" applyBorder="1" applyAlignment="1">
      <alignment horizontal="center" vertical="center"/>
    </xf>
    <xf numFmtId="0" fontId="36" fillId="6" borderId="3" xfId="0" applyFont="1" applyFill="1" applyBorder="1" applyAlignment="1">
      <alignment horizontal="center" vertical="center"/>
    </xf>
    <xf numFmtId="0" fontId="37" fillId="6" borderId="3" xfId="0" applyFont="1" applyFill="1" applyBorder="1" applyAlignment="1">
      <alignment horizontal="center" wrapText="1"/>
    </xf>
    <xf numFmtId="0" fontId="36" fillId="6" borderId="1" xfId="0" applyFont="1" applyFill="1" applyBorder="1" applyAlignment="1">
      <alignment horizontal="center" wrapText="1"/>
    </xf>
    <xf numFmtId="0" fontId="36" fillId="6" borderId="4" xfId="0" applyFont="1" applyFill="1" applyBorder="1" applyAlignment="1">
      <alignment horizontal="center"/>
    </xf>
    <xf numFmtId="0" fontId="36" fillId="6" borderId="7" xfId="0" applyFont="1" applyFill="1" applyBorder="1" applyAlignment="1">
      <alignment horizontal="center" vertical="center"/>
    </xf>
    <xf numFmtId="0" fontId="2" fillId="7" borderId="4" xfId="0" applyFont="1" applyFill="1" applyBorder="1" applyAlignment="1">
      <alignment vertical="center" wrapText="1"/>
    </xf>
    <xf numFmtId="0" fontId="2" fillId="7" borderId="4" xfId="0" applyFont="1" applyFill="1" applyBorder="1" applyAlignment="1">
      <alignment horizontal="left" wrapText="1"/>
    </xf>
    <xf numFmtId="0" fontId="0" fillId="7" borderId="4" xfId="0" applyFill="1" applyBorder="1" applyAlignment="1">
      <alignment horizontal="right"/>
    </xf>
    <xf numFmtId="0" fontId="0" fillId="7" borderId="7" xfId="0" applyFill="1" applyBorder="1" applyAlignment="1">
      <alignment horizontal="right"/>
    </xf>
    <xf numFmtId="0" fontId="2" fillId="7" borderId="4" xfId="0" applyFont="1" applyFill="1" applyBorder="1" applyAlignment="1">
      <alignment wrapText="1"/>
    </xf>
    <xf numFmtId="0" fontId="2" fillId="7" borderId="4" xfId="0" applyFont="1" applyFill="1" applyBorder="1" applyAlignment="1">
      <alignment horizontal="left" vertical="center" wrapText="1"/>
    </xf>
    <xf numFmtId="0" fontId="2" fillId="7" borderId="6" xfId="0" applyFont="1" applyFill="1" applyBorder="1" applyAlignment="1">
      <alignment vertical="center" wrapText="1"/>
    </xf>
    <xf numFmtId="164" fontId="2" fillId="8" borderId="4" xfId="0" applyNumberFormat="1" applyFont="1" applyFill="1" applyBorder="1" applyAlignment="1">
      <alignment horizontal="right" vertical="center"/>
    </xf>
    <xf numFmtId="164" fontId="2" fillId="8" borderId="0" xfId="0" applyNumberFormat="1" applyFont="1" applyFill="1" applyAlignment="1">
      <alignment horizontal="right" vertical="center"/>
    </xf>
    <xf numFmtId="164" fontId="2" fillId="8" borderId="5" xfId="0" applyNumberFormat="1" applyFont="1" applyFill="1" applyBorder="1" applyAlignment="1">
      <alignment horizontal="right" vertical="center"/>
    </xf>
    <xf numFmtId="9" fontId="18" fillId="8" borderId="5" xfId="1" applyNumberFormat="1" applyFont="1" applyFill="1" applyBorder="1" applyAlignment="1">
      <alignment horizontal="right" vertical="center"/>
    </xf>
    <xf numFmtId="164" fontId="0" fillId="8" borderId="4" xfId="0" applyNumberFormat="1" applyFont="1" applyFill="1" applyBorder="1"/>
    <xf numFmtId="164" fontId="0" fillId="8" borderId="0" xfId="0" applyNumberFormat="1" applyFont="1" applyFill="1"/>
    <xf numFmtId="164" fontId="2" fillId="8" borderId="5" xfId="0" applyNumberFormat="1" applyFont="1" applyFill="1" applyBorder="1"/>
    <xf numFmtId="9" fontId="18" fillId="8" borderId="5" xfId="1" applyFont="1" applyFill="1" applyBorder="1"/>
    <xf numFmtId="164" fontId="36" fillId="6" borderId="8" xfId="0" applyNumberFormat="1" applyFont="1" applyFill="1" applyBorder="1" applyAlignment="1">
      <alignment vertical="center"/>
    </xf>
    <xf numFmtId="164" fontId="36" fillId="6" borderId="9" xfId="0" applyNumberFormat="1" applyFont="1" applyFill="1" applyBorder="1" applyAlignment="1">
      <alignment vertical="center"/>
    </xf>
    <xf numFmtId="9" fontId="38" fillId="6" borderId="9" xfId="1" applyFont="1" applyFill="1" applyBorder="1" applyAlignment="1">
      <alignment vertical="center"/>
    </xf>
    <xf numFmtId="0" fontId="11" fillId="6" borderId="12" xfId="0" applyFont="1" applyFill="1" applyBorder="1" applyAlignment="1">
      <alignment horizontal="center"/>
    </xf>
    <xf numFmtId="0" fontId="11" fillId="6" borderId="14" xfId="0" applyFont="1" applyFill="1" applyBorder="1" applyAlignment="1">
      <alignment horizontal="center"/>
    </xf>
    <xf numFmtId="0" fontId="11" fillId="6" borderId="15" xfId="0" applyFont="1" applyFill="1" applyBorder="1" applyAlignment="1">
      <alignment horizontal="center"/>
    </xf>
    <xf numFmtId="0" fontId="11" fillId="6" borderId="11" xfId="0" applyFont="1" applyFill="1" applyBorder="1" applyAlignment="1">
      <alignment horizontal="center"/>
    </xf>
    <xf numFmtId="0" fontId="39" fillId="6" borderId="11" xfId="0" applyFont="1" applyFill="1" applyBorder="1" applyAlignment="1">
      <alignment horizontal="center"/>
    </xf>
    <xf numFmtId="0" fontId="11" fillId="6" borderId="13" xfId="0" applyFont="1" applyFill="1" applyBorder="1" applyAlignment="1">
      <alignment horizontal="center"/>
    </xf>
    <xf numFmtId="166" fontId="29" fillId="7" borderId="0" xfId="1" applyNumberFormat="1" applyFont="1" applyFill="1" applyBorder="1"/>
    <xf numFmtId="171" fontId="29" fillId="7" borderId="0" xfId="0" applyNumberFormat="1" applyFont="1" applyFill="1"/>
    <xf numFmtId="0" fontId="29" fillId="7" borderId="5" xfId="0" applyFont="1" applyFill="1" applyBorder="1"/>
    <xf numFmtId="166" fontId="0" fillId="8" borderId="0" xfId="1" applyNumberFormat="1" applyFont="1" applyFill="1" applyBorder="1"/>
    <xf numFmtId="171" fontId="0" fillId="8" borderId="0" xfId="0" applyNumberFormat="1" applyFill="1"/>
    <xf numFmtId="171" fontId="23" fillId="8" borderId="0" xfId="0" applyNumberFormat="1" applyFont="1" applyFill="1"/>
    <xf numFmtId="0" fontId="0" fillId="8" borderId="5" xfId="0" applyFill="1" applyBorder="1"/>
    <xf numFmtId="166" fontId="0" fillId="8" borderId="0" xfId="1" applyNumberFormat="1" applyFont="1" applyFill="1" applyBorder="1" applyAlignment="1">
      <alignment horizontal="right"/>
    </xf>
    <xf numFmtId="166" fontId="0" fillId="8" borderId="0" xfId="0" applyNumberFormat="1" applyFill="1"/>
    <xf numFmtId="166" fontId="0" fillId="8" borderId="13" xfId="1" applyNumberFormat="1" applyFont="1" applyFill="1" applyBorder="1"/>
    <xf numFmtId="171" fontId="0" fillId="8" borderId="14" xfId="1" applyNumberFormat="1" applyFont="1" applyFill="1" applyBorder="1"/>
    <xf numFmtId="166" fontId="0" fillId="8" borderId="15" xfId="1" applyNumberFormat="1" applyFont="1" applyFill="1" applyBorder="1"/>
    <xf numFmtId="0" fontId="11" fillId="6" borderId="12" xfId="0" applyFont="1" applyFill="1" applyBorder="1" applyAlignment="1">
      <alignment horizontal="center" vertical="center"/>
    </xf>
    <xf numFmtId="0" fontId="11" fillId="6" borderId="14" xfId="0" applyFont="1" applyFill="1" applyBorder="1" applyAlignment="1">
      <alignment horizontal="center" vertical="center" wrapText="1"/>
    </xf>
    <xf numFmtId="0" fontId="11" fillId="6" borderId="15" xfId="0" applyFont="1" applyFill="1" applyBorder="1" applyAlignment="1">
      <alignment horizontal="center" vertical="center" wrapText="1"/>
    </xf>
    <xf numFmtId="0" fontId="11" fillId="6" borderId="4" xfId="0" applyFont="1" applyFill="1" applyBorder="1" applyAlignment="1">
      <alignment horizontal="center"/>
    </xf>
    <xf numFmtId="0" fontId="36" fillId="6" borderId="12" xfId="0" applyFont="1" applyFill="1" applyBorder="1" applyAlignment="1">
      <alignment horizontal="center" vertical="center" wrapText="1"/>
    </xf>
    <xf numFmtId="166" fontId="36" fillId="6" borderId="13" xfId="0" applyNumberFormat="1" applyFont="1" applyFill="1" applyBorder="1" applyAlignment="1">
      <alignment horizontal="center" vertical="center"/>
    </xf>
    <xf numFmtId="166" fontId="36" fillId="6" borderId="14" xfId="0" applyNumberFormat="1" applyFont="1" applyFill="1" applyBorder="1" applyAlignment="1">
      <alignment horizontal="center" vertical="center"/>
    </xf>
    <xf numFmtId="166" fontId="36" fillId="6" borderId="15" xfId="0" applyNumberFormat="1" applyFont="1" applyFill="1" applyBorder="1" applyAlignment="1">
      <alignment horizontal="center" vertical="center"/>
    </xf>
    <xf numFmtId="166" fontId="0" fillId="7" borderId="7" xfId="0" applyNumberFormat="1" applyFill="1" applyBorder="1" applyAlignment="1">
      <alignment horizontal="center"/>
    </xf>
    <xf numFmtId="166" fontId="0" fillId="7" borderId="8" xfId="0" applyNumberFormat="1" applyFill="1" applyBorder="1" applyAlignment="1">
      <alignment horizontal="center"/>
    </xf>
    <xf numFmtId="166" fontId="0" fillId="7" borderId="0" xfId="0" applyNumberFormat="1" applyFill="1" applyAlignment="1">
      <alignment horizontal="center"/>
    </xf>
    <xf numFmtId="166" fontId="23" fillId="7" borderId="5" xfId="0" applyNumberFormat="1" applyFont="1" applyFill="1" applyBorder="1" applyAlignment="1">
      <alignment horizontal="center"/>
    </xf>
    <xf numFmtId="166" fontId="0" fillId="7" borderId="5" xfId="0" applyNumberFormat="1" applyFill="1" applyBorder="1" applyAlignment="1">
      <alignment horizontal="center"/>
    </xf>
    <xf numFmtId="0" fontId="36" fillId="6" borderId="10" xfId="0" applyFont="1" applyFill="1" applyBorder="1"/>
    <xf numFmtId="0" fontId="36" fillId="6" borderId="3" xfId="0" applyFont="1" applyFill="1" applyBorder="1"/>
    <xf numFmtId="0" fontId="36" fillId="6" borderId="11" xfId="0" applyFont="1" applyFill="1" applyBorder="1" applyAlignment="1">
      <alignment horizontal="center" vertical="center" wrapText="1"/>
    </xf>
    <xf numFmtId="0" fontId="36" fillId="6" borderId="8" xfId="0" applyFont="1" applyFill="1" applyBorder="1" applyAlignment="1">
      <alignment horizontal="center" vertical="center" wrapText="1"/>
    </xf>
    <xf numFmtId="0" fontId="36" fillId="6" borderId="9" xfId="0" applyFont="1" applyFill="1" applyBorder="1" applyAlignment="1">
      <alignment horizontal="center" vertical="center" wrapText="1"/>
    </xf>
    <xf numFmtId="0" fontId="36" fillId="6" borderId="6" xfId="0" applyFont="1" applyFill="1" applyBorder="1" applyAlignment="1">
      <alignment horizontal="center" vertical="center" wrapText="1"/>
    </xf>
    <xf numFmtId="0" fontId="36" fillId="6" borderId="11" xfId="0" applyFont="1" applyFill="1" applyBorder="1" applyAlignment="1">
      <alignment horizontal="center"/>
    </xf>
    <xf numFmtId="0" fontId="36" fillId="6" borderId="7" xfId="0" applyFont="1" applyFill="1" applyBorder="1" applyAlignment="1">
      <alignment horizontal="left"/>
    </xf>
    <xf numFmtId="0" fontId="2" fillId="6" borderId="8" xfId="0" applyFont="1" applyFill="1" applyBorder="1" applyAlignment="1">
      <alignment horizontal="left"/>
    </xf>
    <xf numFmtId="174" fontId="0" fillId="9" borderId="0" xfId="0" applyNumberFormat="1" applyFill="1"/>
    <xf numFmtId="166" fontId="0" fillId="9" borderId="5" xfId="1" applyNumberFormat="1" applyFont="1" applyFill="1" applyBorder="1"/>
    <xf numFmtId="171" fontId="0" fillId="9" borderId="5" xfId="0" applyNumberFormat="1" applyFill="1" applyBorder="1"/>
    <xf numFmtId="171" fontId="0" fillId="9" borderId="11" xfId="0" applyNumberFormat="1" applyFill="1" applyBorder="1"/>
    <xf numFmtId="166" fontId="0" fillId="9" borderId="5" xfId="0" applyNumberFormat="1" applyFill="1" applyBorder="1"/>
    <xf numFmtId="174" fontId="0" fillId="9" borderId="0" xfId="0" applyNumberFormat="1" applyFont="1" applyFill="1"/>
    <xf numFmtId="166" fontId="0" fillId="9" borderId="5" xfId="0" applyNumberFormat="1" applyFont="1" applyFill="1" applyBorder="1"/>
    <xf numFmtId="171" fontId="0" fillId="9" borderId="5" xfId="0" applyNumberFormat="1" applyFont="1" applyFill="1" applyBorder="1"/>
    <xf numFmtId="171" fontId="0" fillId="9" borderId="11" xfId="0" applyNumberFormat="1" applyFont="1" applyFill="1" applyBorder="1"/>
    <xf numFmtId="174" fontId="0" fillId="2" borderId="0" xfId="0" applyNumberFormat="1" applyFont="1" applyFill="1"/>
    <xf numFmtId="166" fontId="0" fillId="2" borderId="5" xfId="0" applyNumberFormat="1" applyFont="1" applyFill="1" applyBorder="1"/>
    <xf numFmtId="171" fontId="0" fillId="2" borderId="5" xfId="0" applyNumberFormat="1" applyFont="1" applyFill="1" applyBorder="1"/>
    <xf numFmtId="171" fontId="0" fillId="2" borderId="11" xfId="0" applyNumberFormat="1" applyFont="1" applyFill="1" applyBorder="1"/>
    <xf numFmtId="174" fontId="0" fillId="9" borderId="4" xfId="0" applyNumberFormat="1" applyFont="1" applyFill="1" applyBorder="1"/>
    <xf numFmtId="10" fontId="0" fillId="9" borderId="5" xfId="0" applyNumberFormat="1" applyFont="1" applyFill="1" applyBorder="1"/>
    <xf numFmtId="166" fontId="0" fillId="2" borderId="5" xfId="0" applyNumberFormat="1" applyFont="1" applyFill="1" applyBorder="1" applyAlignment="1">
      <alignment horizontal="center"/>
    </xf>
    <xf numFmtId="174" fontId="0" fillId="2" borderId="4" xfId="0" applyNumberFormat="1" applyFont="1" applyFill="1" applyBorder="1"/>
    <xf numFmtId="166" fontId="2" fillId="9" borderId="5" xfId="0" applyNumberFormat="1" applyFont="1" applyFill="1" applyBorder="1" applyAlignment="1">
      <alignment vertical="center"/>
    </xf>
    <xf numFmtId="174" fontId="2" fillId="9" borderId="0" xfId="0" applyNumberFormat="1" applyFont="1" applyFill="1"/>
    <xf numFmtId="166" fontId="2" fillId="9" borderId="5" xfId="0" applyNumberFormat="1" applyFont="1" applyFill="1" applyBorder="1" applyAlignment="1">
      <alignment horizontal="right" vertical="center"/>
    </xf>
    <xf numFmtId="0" fontId="36" fillId="6" borderId="15" xfId="0" applyFont="1" applyFill="1" applyBorder="1" applyAlignment="1">
      <alignment horizontal="center"/>
    </xf>
    <xf numFmtId="0" fontId="11" fillId="6" borderId="10" xfId="0" applyFont="1" applyFill="1" applyBorder="1"/>
    <xf numFmtId="0" fontId="11" fillId="6" borderId="11" xfId="0" applyFont="1" applyFill="1" applyBorder="1"/>
    <xf numFmtId="0" fontId="36" fillId="6" borderId="6" xfId="0" applyFont="1" applyFill="1" applyBorder="1"/>
    <xf numFmtId="164" fontId="12" fillId="8" borderId="7" xfId="0" applyNumberFormat="1" applyFont="1" applyFill="1" applyBorder="1"/>
    <xf numFmtId="164" fontId="12" fillId="8" borderId="8" xfId="0" applyNumberFormat="1" applyFont="1" applyFill="1" applyBorder="1"/>
    <xf numFmtId="164" fontId="12" fillId="8" borderId="9" xfId="0" applyNumberFormat="1" applyFont="1" applyFill="1" applyBorder="1"/>
    <xf numFmtId="164" fontId="0" fillId="9" borderId="4" xfId="0" applyNumberFormat="1" applyFill="1" applyBorder="1"/>
    <xf numFmtId="0" fontId="11" fillId="6" borderId="12" xfId="5" applyFont="1" applyFill="1" applyBorder="1" applyAlignment="1">
      <alignment horizontal="center" vertical="center" wrapText="1"/>
    </xf>
    <xf numFmtId="0" fontId="36" fillId="6" borderId="12" xfId="5" applyFont="1" applyFill="1" applyBorder="1" applyAlignment="1">
      <alignment horizontal="center" vertical="center" wrapText="1"/>
    </xf>
    <xf numFmtId="0" fontId="0" fillId="8" borderId="10" xfId="0" applyFill="1" applyBorder="1" applyAlignment="1">
      <alignment horizontal="center" vertical="center" wrapText="1"/>
    </xf>
    <xf numFmtId="164" fontId="0" fillId="8" borderId="10" xfId="0" applyNumberFormat="1" applyFill="1" applyBorder="1" applyAlignment="1">
      <alignment horizontal="right"/>
    </xf>
    <xf numFmtId="166" fontId="0" fillId="8" borderId="10" xfId="0" applyNumberFormat="1" applyFill="1" applyBorder="1" applyAlignment="1">
      <alignment horizontal="right"/>
    </xf>
    <xf numFmtId="0" fontId="0" fillId="8" borderId="6" xfId="0" applyFill="1" applyBorder="1" applyAlignment="1">
      <alignment horizontal="center" vertical="center" wrapText="1"/>
    </xf>
    <xf numFmtId="164" fontId="0" fillId="8" borderId="6" xfId="0" applyNumberFormat="1" applyFill="1" applyBorder="1" applyAlignment="1">
      <alignment horizontal="right"/>
    </xf>
    <xf numFmtId="166" fontId="0" fillId="8" borderId="6" xfId="0" applyNumberFormat="1" applyFill="1" applyBorder="1" applyAlignment="1">
      <alignment horizontal="right"/>
    </xf>
    <xf numFmtId="0" fontId="0" fillId="8" borderId="11" xfId="0" applyFill="1" applyBorder="1" applyAlignment="1">
      <alignment horizontal="center" vertical="center" wrapText="1"/>
    </xf>
    <xf numFmtId="164" fontId="0" fillId="8" borderId="11" xfId="0" applyNumberFormat="1" applyFill="1" applyBorder="1" applyAlignment="1">
      <alignment horizontal="right"/>
    </xf>
    <xf numFmtId="166" fontId="0" fillId="8" borderId="11" xfId="0" applyNumberFormat="1" applyFill="1" applyBorder="1" applyAlignment="1">
      <alignment horizontal="right"/>
    </xf>
    <xf numFmtId="166" fontId="5" fillId="2" borderId="0" xfId="1" applyNumberFormat="1" applyFont="1" applyFill="1"/>
    <xf numFmtId="0" fontId="40" fillId="6" borderId="14" xfId="3" applyFont="1" applyFill="1" applyBorder="1" applyAlignment="1">
      <alignment horizontal="centerContinuous" vertical="center" wrapText="1"/>
    </xf>
    <xf numFmtId="0" fontId="40" fillId="6" borderId="14" xfId="3" applyFont="1" applyFill="1" applyBorder="1" applyAlignment="1">
      <alignment horizontal="centerContinuous" vertical="center"/>
    </xf>
    <xf numFmtId="0" fontId="40" fillId="6" borderId="13" xfId="3" applyFont="1" applyFill="1" applyBorder="1" applyAlignment="1">
      <alignment horizontal="centerContinuous" vertical="center"/>
    </xf>
    <xf numFmtId="0" fontId="40" fillId="6" borderId="15" xfId="3" applyFont="1" applyFill="1" applyBorder="1" applyAlignment="1">
      <alignment horizontal="centerContinuous" vertical="center"/>
    </xf>
    <xf numFmtId="0" fontId="40" fillId="6" borderId="13" xfId="3" applyFont="1" applyFill="1" applyBorder="1" applyAlignment="1">
      <alignment horizontal="center" vertical="center" wrapText="1"/>
    </xf>
    <xf numFmtId="0" fontId="40" fillId="6" borderId="12" xfId="3" applyFont="1" applyFill="1" applyBorder="1" applyAlignment="1">
      <alignment horizontal="centerContinuous" vertical="center" wrapText="1"/>
    </xf>
    <xf numFmtId="0" fontId="40" fillId="6" borderId="12" xfId="3" applyFont="1" applyFill="1" applyBorder="1" applyAlignment="1">
      <alignment horizontal="center" vertical="center"/>
    </xf>
    <xf numFmtId="0" fontId="40" fillId="6" borderId="15" xfId="3" applyFont="1" applyFill="1" applyBorder="1" applyAlignment="1">
      <alignment horizontal="center" vertical="center" wrapText="1"/>
    </xf>
    <xf numFmtId="0" fontId="40" fillId="6" borderId="10" xfId="3" applyFont="1" applyFill="1" applyBorder="1" applyAlignment="1">
      <alignment horizontal="center" vertical="center"/>
    </xf>
    <xf numFmtId="165" fontId="6" fillId="6" borderId="4" xfId="3" applyNumberFormat="1" applyFont="1" applyFill="1" applyBorder="1" applyAlignment="1">
      <alignment vertical="center"/>
    </xf>
    <xf numFmtId="0" fontId="6" fillId="6" borderId="0" xfId="3" applyFont="1" applyFill="1" applyAlignment="1">
      <alignment horizontal="center"/>
    </xf>
    <xf numFmtId="165" fontId="6" fillId="6" borderId="0" xfId="3" applyNumberFormat="1" applyFont="1" applyFill="1" applyAlignment="1">
      <alignment horizontal="right" vertical="center"/>
    </xf>
    <xf numFmtId="1" fontId="6" fillId="6" borderId="0" xfId="3" applyNumberFormat="1" applyFont="1" applyFill="1" applyAlignment="1">
      <alignment horizontal="left" vertical="center"/>
    </xf>
    <xf numFmtId="0" fontId="6" fillId="6" borderId="4" xfId="3" applyFont="1" applyFill="1" applyBorder="1" applyAlignment="1">
      <alignment vertical="center"/>
    </xf>
    <xf numFmtId="0" fontId="6" fillId="6" borderId="0" xfId="3" applyFont="1" applyFill="1" applyAlignment="1">
      <alignment horizontal="center" vertical="center"/>
    </xf>
    <xf numFmtId="0" fontId="6" fillId="6" borderId="0" xfId="3" applyFont="1" applyFill="1" applyAlignment="1">
      <alignment vertical="center"/>
    </xf>
    <xf numFmtId="0" fontId="40" fillId="6" borderId="0" xfId="3" applyFont="1" applyFill="1" applyAlignment="1">
      <alignment horizontal="center" vertical="center"/>
    </xf>
    <xf numFmtId="0" fontId="40" fillId="6" borderId="13" xfId="3" applyFont="1" applyFill="1" applyBorder="1" applyAlignment="1">
      <alignment vertical="center"/>
    </xf>
    <xf numFmtId="0" fontId="40" fillId="6" borderId="14" xfId="3" applyFont="1" applyFill="1" applyBorder="1" applyAlignment="1">
      <alignment horizontal="center" vertical="center"/>
    </xf>
    <xf numFmtId="0" fontId="40" fillId="6" borderId="14" xfId="3" applyFont="1" applyFill="1" applyBorder="1" applyAlignment="1">
      <alignment vertical="center"/>
    </xf>
    <xf numFmtId="0" fontId="40" fillId="6" borderId="13" xfId="3" applyFont="1" applyFill="1" applyBorder="1" applyAlignment="1">
      <alignment horizontal="centerContinuous" vertical="center" wrapText="1"/>
    </xf>
    <xf numFmtId="0" fontId="6" fillId="6" borderId="13" xfId="3" applyFont="1" applyFill="1" applyBorder="1" applyAlignment="1">
      <alignment vertical="center"/>
    </xf>
    <xf numFmtId="0" fontId="6" fillId="6" borderId="14" xfId="3" applyFont="1" applyFill="1" applyBorder="1" applyAlignment="1">
      <alignment vertical="center"/>
    </xf>
    <xf numFmtId="3" fontId="5" fillId="8" borderId="5" xfId="3" applyNumberFormat="1" applyFont="1" applyFill="1" applyBorder="1" applyProtection="1">
      <protection locked="0"/>
    </xf>
    <xf numFmtId="3" fontId="5" fillId="8" borderId="4" xfId="3" applyNumberFormat="1" applyFont="1" applyFill="1" applyBorder="1"/>
    <xf numFmtId="3" fontId="5" fillId="8" borderId="11" xfId="3" applyNumberFormat="1" applyFont="1" applyFill="1" applyBorder="1"/>
    <xf numFmtId="168" fontId="10" fillId="8" borderId="4" xfId="3" applyNumberFormat="1" applyFont="1" applyFill="1" applyBorder="1" applyAlignment="1">
      <alignment horizontal="right" vertical="center"/>
    </xf>
    <xf numFmtId="168" fontId="10" fillId="8" borderId="11" xfId="3" applyNumberFormat="1" applyFont="1" applyFill="1" applyBorder="1" applyAlignment="1">
      <alignment horizontal="right" vertical="center"/>
    </xf>
    <xf numFmtId="3" fontId="10" fillId="8" borderId="13" xfId="3" applyNumberFormat="1" applyFont="1" applyFill="1" applyBorder="1" applyAlignment="1">
      <alignment horizontal="right" vertical="center"/>
    </xf>
    <xf numFmtId="3" fontId="10" fillId="8" borderId="12" xfId="3" applyNumberFormat="1" applyFont="1" applyFill="1" applyBorder="1" applyAlignment="1">
      <alignment horizontal="right" vertical="center"/>
    </xf>
    <xf numFmtId="10" fontId="5" fillId="8" borderId="4" xfId="1" applyNumberFormat="1" applyFont="1" applyFill="1" applyBorder="1" applyAlignment="1"/>
    <xf numFmtId="10" fontId="5" fillId="8" borderId="11" xfId="1" applyNumberFormat="1" applyFont="1" applyFill="1" applyBorder="1" applyAlignment="1"/>
    <xf numFmtId="3" fontId="5" fillId="9" borderId="5" xfId="3" applyNumberFormat="1" applyFont="1" applyFill="1" applyBorder="1" applyProtection="1">
      <protection locked="0"/>
    </xf>
    <xf numFmtId="3" fontId="5" fillId="9" borderId="4" xfId="3" applyNumberFormat="1" applyFont="1" applyFill="1" applyBorder="1"/>
    <xf numFmtId="3" fontId="5" fillId="9" borderId="11" xfId="3" applyNumberFormat="1" applyFont="1" applyFill="1" applyBorder="1" applyProtection="1">
      <protection locked="0"/>
    </xf>
    <xf numFmtId="3" fontId="5" fillId="9" borderId="11" xfId="3" applyNumberFormat="1" applyFont="1" applyFill="1" applyBorder="1"/>
    <xf numFmtId="3" fontId="5" fillId="9" borderId="7" xfId="3" applyNumberFormat="1" applyFont="1" applyFill="1" applyBorder="1" applyAlignment="1">
      <alignment vertical="center"/>
    </xf>
    <xf numFmtId="3" fontId="5" fillId="9" borderId="6" xfId="3" applyNumberFormat="1" applyFont="1" applyFill="1" applyBorder="1" applyAlignment="1">
      <alignment vertical="center"/>
    </xf>
    <xf numFmtId="3" fontId="5" fillId="9" borderId="0" xfId="3" applyNumberFormat="1" applyFont="1" applyFill="1" applyAlignment="1">
      <alignment vertical="center"/>
    </xf>
    <xf numFmtId="3" fontId="5" fillId="9" borderId="6" xfId="3" applyNumberFormat="1" applyFont="1" applyFill="1" applyBorder="1"/>
    <xf numFmtId="10" fontId="5" fillId="9" borderId="4" xfId="1" applyNumberFormat="1" applyFont="1" applyFill="1" applyBorder="1" applyAlignment="1"/>
    <xf numFmtId="10" fontId="5" fillId="9" borderId="11" xfId="1" applyNumberFormat="1" applyFont="1" applyFill="1" applyBorder="1" applyAlignment="1"/>
    <xf numFmtId="10" fontId="5" fillId="9" borderId="12" xfId="1" applyNumberFormat="1" applyFont="1" applyFill="1" applyBorder="1" applyAlignment="1"/>
    <xf numFmtId="0" fontId="6" fillId="6" borderId="10" xfId="4" applyFont="1" applyFill="1" applyBorder="1" applyAlignment="1">
      <alignment horizontal="center" vertical="center"/>
    </xf>
    <xf numFmtId="0" fontId="6" fillId="6" borderId="11" xfId="4" applyFont="1" applyFill="1" applyBorder="1" applyAlignment="1">
      <alignment horizontal="center" vertical="center"/>
    </xf>
    <xf numFmtId="0" fontId="40" fillId="6" borderId="12" xfId="4" applyFont="1" applyFill="1" applyBorder="1" applyAlignment="1">
      <alignment horizontal="center" vertical="center"/>
    </xf>
    <xf numFmtId="164" fontId="5" fillId="8" borderId="11" xfId="4" applyNumberFormat="1" applyFont="1" applyFill="1" applyBorder="1" applyAlignment="1">
      <alignment horizontal="center" vertical="center"/>
    </xf>
    <xf numFmtId="164" fontId="5" fillId="8" borderId="5" xfId="4" applyNumberFormat="1" applyFont="1" applyFill="1" applyBorder="1" applyAlignment="1">
      <alignment horizontal="center" vertical="center"/>
    </xf>
    <xf numFmtId="164" fontId="5" fillId="9" borderId="10" xfId="4" applyNumberFormat="1" applyFont="1" applyFill="1" applyBorder="1" applyAlignment="1">
      <alignment horizontal="center" vertical="center"/>
    </xf>
    <xf numFmtId="164" fontId="5" fillId="9" borderId="11" xfId="4" applyNumberFormat="1" applyFont="1" applyFill="1" applyBorder="1" applyAlignment="1">
      <alignment horizontal="center" vertical="center"/>
    </xf>
    <xf numFmtId="164" fontId="5" fillId="9" borderId="5" xfId="4" applyNumberFormat="1" applyFont="1" applyFill="1" applyBorder="1" applyAlignment="1">
      <alignment horizontal="center" vertical="center"/>
    </xf>
    <xf numFmtId="0" fontId="22" fillId="6" borderId="10" xfId="0" applyFont="1" applyFill="1" applyBorder="1" applyAlignment="1">
      <alignment horizontal="center" vertical="center" wrapText="1"/>
    </xf>
    <xf numFmtId="0" fontId="22" fillId="6" borderId="3" xfId="0" applyFont="1" applyFill="1" applyBorder="1" applyAlignment="1">
      <alignment horizontal="center" vertical="center" wrapText="1"/>
    </xf>
    <xf numFmtId="0" fontId="22" fillId="6" borderId="10" xfId="0" applyFont="1" applyFill="1" applyBorder="1" applyAlignment="1">
      <alignment vertical="center" wrapText="1"/>
    </xf>
    <xf numFmtId="1" fontId="21" fillId="6" borderId="11" xfId="0" applyNumberFormat="1" applyFont="1" applyFill="1" applyBorder="1" applyAlignment="1">
      <alignment horizontal="center" vertical="center"/>
    </xf>
    <xf numFmtId="1" fontId="22" fillId="6" borderId="0" xfId="0" applyNumberFormat="1" applyFont="1" applyFill="1" applyBorder="1" applyAlignment="1">
      <alignment horizontal="center" vertical="center"/>
    </xf>
    <xf numFmtId="165" fontId="8" fillId="8" borderId="11" xfId="0" applyNumberFormat="1" applyFont="1" applyFill="1" applyBorder="1" applyAlignment="1">
      <alignment horizontal="right" vertical="center"/>
    </xf>
    <xf numFmtId="166" fontId="8" fillId="8" borderId="11" xfId="1" applyNumberFormat="1" applyFont="1" applyFill="1" applyBorder="1" applyAlignment="1">
      <alignment horizontal="right" vertical="center"/>
    </xf>
    <xf numFmtId="165" fontId="8" fillId="8" borderId="5" xfId="0" applyNumberFormat="1" applyFont="1" applyFill="1" applyBorder="1" applyAlignment="1">
      <alignment horizontal="right" vertical="center"/>
    </xf>
    <xf numFmtId="165" fontId="7" fillId="8" borderId="11" xfId="0" applyNumberFormat="1" applyFont="1" applyFill="1" applyBorder="1" applyAlignment="1">
      <alignment horizontal="right" vertical="center"/>
    </xf>
    <xf numFmtId="165" fontId="7" fillId="8" borderId="0" xfId="0" applyNumberFormat="1" applyFont="1" applyFill="1" applyBorder="1" applyAlignment="1">
      <alignment horizontal="right" vertical="center"/>
    </xf>
    <xf numFmtId="165" fontId="8" fillId="9" borderId="11" xfId="0" applyNumberFormat="1" applyFont="1" applyFill="1" applyBorder="1" applyAlignment="1">
      <alignment horizontal="right" vertical="center"/>
    </xf>
    <xf numFmtId="166" fontId="8" fillId="9" borderId="11" xfId="1" applyNumberFormat="1" applyFont="1" applyFill="1" applyBorder="1" applyAlignment="1">
      <alignment horizontal="right" vertical="center"/>
    </xf>
    <xf numFmtId="9" fontId="8" fillId="9" borderId="11" xfId="0" applyNumberFormat="1" applyFont="1" applyFill="1" applyBorder="1" applyAlignment="1">
      <alignment horizontal="right" vertical="center"/>
    </xf>
    <xf numFmtId="0" fontId="40" fillId="6" borderId="14" xfId="3" applyFont="1" applyFill="1" applyBorder="1" applyAlignment="1">
      <alignment horizontal="center" vertical="center" wrapText="1"/>
    </xf>
    <xf numFmtId="0" fontId="40" fillId="6" borderId="13" xfId="3" applyFont="1" applyFill="1" applyBorder="1" applyAlignment="1">
      <alignment horizontal="center" vertical="center"/>
    </xf>
    <xf numFmtId="0" fontId="40" fillId="6" borderId="15" xfId="3" applyFont="1" applyFill="1" applyBorder="1" applyAlignment="1">
      <alignment horizontal="center" vertical="center"/>
    </xf>
    <xf numFmtId="0" fontId="40" fillId="6" borderId="12" xfId="3" applyFont="1" applyFill="1" applyBorder="1" applyAlignment="1">
      <alignment horizontal="center" vertical="center" wrapText="1"/>
    </xf>
    <xf numFmtId="0" fontId="10" fillId="7" borderId="13" xfId="3" applyFont="1" applyFill="1" applyBorder="1" applyAlignment="1">
      <alignment horizontal="center" vertical="center" wrapText="1"/>
    </xf>
    <xf numFmtId="0" fontId="10" fillId="7" borderId="12" xfId="3" applyFont="1" applyFill="1" applyBorder="1" applyAlignment="1">
      <alignment horizontal="center" vertical="center" wrapText="1"/>
    </xf>
    <xf numFmtId="3" fontId="5" fillId="8" borderId="0" xfId="3" applyNumberFormat="1" applyFont="1" applyFill="1" applyAlignment="1">
      <alignment vertical="center"/>
    </xf>
    <xf numFmtId="3" fontId="5" fillId="8" borderId="11" xfId="3" applyNumberFormat="1" applyFont="1" applyFill="1" applyBorder="1" applyAlignment="1">
      <alignment vertical="center"/>
    </xf>
    <xf numFmtId="3" fontId="5" fillId="9" borderId="11" xfId="3" applyNumberFormat="1" applyFont="1" applyFill="1" applyBorder="1" applyAlignment="1">
      <alignment vertical="center"/>
    </xf>
    <xf numFmtId="3" fontId="5" fillId="9" borderId="4" xfId="3" applyNumberFormat="1" applyFont="1" applyFill="1" applyBorder="1" applyAlignment="1">
      <alignment vertical="center"/>
    </xf>
    <xf numFmtId="10" fontId="5" fillId="8" borderId="10" xfId="1" applyNumberFormat="1" applyFont="1" applyFill="1" applyBorder="1" applyAlignment="1"/>
    <xf numFmtId="10" fontId="5" fillId="8" borderId="12" xfId="1" applyNumberFormat="1" applyFont="1" applyFill="1" applyBorder="1" applyAlignment="1">
      <alignment vertical="center"/>
    </xf>
    <xf numFmtId="10" fontId="5" fillId="9" borderId="10" xfId="1" applyNumberFormat="1" applyFont="1" applyFill="1" applyBorder="1" applyAlignment="1"/>
    <xf numFmtId="10" fontId="10" fillId="9" borderId="4" xfId="1" applyNumberFormat="1" applyFont="1" applyFill="1" applyBorder="1" applyAlignment="1"/>
    <xf numFmtId="10" fontId="5" fillId="9" borderId="6" xfId="1" applyNumberFormat="1" applyFont="1" applyFill="1" applyBorder="1" applyAlignment="1"/>
    <xf numFmtId="0" fontId="11" fillId="6" borderId="10" xfId="5" applyFont="1" applyFill="1" applyBorder="1" applyAlignment="1">
      <alignment vertical="center" wrapText="1"/>
    </xf>
    <xf numFmtId="0" fontId="11" fillId="6" borderId="6" xfId="5" applyFont="1" applyFill="1" applyBorder="1" applyAlignment="1">
      <alignment vertical="center" wrapText="1"/>
    </xf>
    <xf numFmtId="0" fontId="0" fillId="7" borderId="7" xfId="0" applyFill="1" applyBorder="1" applyAlignment="1">
      <alignment horizontal="center" vertical="center"/>
    </xf>
    <xf numFmtId="0" fontId="0" fillId="7" borderId="8" xfId="0" applyFill="1" applyBorder="1" applyAlignment="1">
      <alignment horizontal="center" vertical="center" wrapText="1"/>
    </xf>
    <xf numFmtId="0" fontId="0" fillId="7" borderId="9" xfId="0" applyFill="1" applyBorder="1" applyAlignment="1">
      <alignment horizontal="center" vertical="center" wrapText="1"/>
    </xf>
    <xf numFmtId="166" fontId="0" fillId="9" borderId="7" xfId="0" applyNumberFormat="1" applyFill="1" applyBorder="1" applyAlignment="1">
      <alignment vertical="center"/>
    </xf>
    <xf numFmtId="166" fontId="0" fillId="9" borderId="8" xfId="0" applyNumberFormat="1" applyFill="1" applyBorder="1" applyAlignment="1">
      <alignment vertical="center"/>
    </xf>
    <xf numFmtId="166" fontId="0" fillId="9" borderId="9" xfId="0" applyNumberFormat="1" applyFill="1" applyBorder="1" applyAlignment="1">
      <alignment vertical="center"/>
    </xf>
    <xf numFmtId="166" fontId="2" fillId="9" borderId="8" xfId="0" applyNumberFormat="1" applyFont="1" applyFill="1" applyBorder="1" applyAlignment="1">
      <alignment vertical="center"/>
    </xf>
    <xf numFmtId="0" fontId="41" fillId="6" borderId="12" xfId="0" applyFont="1" applyFill="1" applyBorder="1" applyAlignment="1">
      <alignment horizontal="center" vertical="center"/>
    </xf>
    <xf numFmtId="0" fontId="41" fillId="6" borderId="10" xfId="0" applyFont="1" applyFill="1" applyBorder="1" applyAlignment="1">
      <alignment horizontal="center"/>
    </xf>
    <xf numFmtId="0" fontId="41" fillId="6" borderId="11" xfId="0" applyFont="1" applyFill="1" applyBorder="1" applyAlignment="1">
      <alignment horizontal="center"/>
    </xf>
    <xf numFmtId="0" fontId="41" fillId="6" borderId="11" xfId="0" applyFont="1" applyFill="1" applyBorder="1"/>
    <xf numFmtId="170" fontId="34" fillId="8" borderId="11" xfId="12" applyNumberFormat="1" applyFont="1" applyFill="1" applyBorder="1"/>
    <xf numFmtId="9" fontId="34" fillId="8" borderId="11" xfId="1" applyFont="1" applyFill="1" applyBorder="1"/>
    <xf numFmtId="166" fontId="34" fillId="8" borderId="11" xfId="1" applyNumberFormat="1" applyFont="1" applyFill="1" applyBorder="1"/>
    <xf numFmtId="170" fontId="16" fillId="8" borderId="11" xfId="12" applyNumberFormat="1" applyFont="1" applyFill="1" applyBorder="1"/>
    <xf numFmtId="0" fontId="34" fillId="8" borderId="11" xfId="0" applyFont="1" applyFill="1" applyBorder="1"/>
    <xf numFmtId="0" fontId="34" fillId="9" borderId="10" xfId="0" applyFont="1" applyFill="1" applyBorder="1" applyAlignment="1">
      <alignment horizontal="center" vertical="center"/>
    </xf>
    <xf numFmtId="170" fontId="34" fillId="9" borderId="10" xfId="12" applyNumberFormat="1" applyFont="1" applyFill="1" applyBorder="1" applyAlignment="1">
      <alignment horizontal="right" vertical="center"/>
    </xf>
    <xf numFmtId="170" fontId="34" fillId="9" borderId="11" xfId="12" applyNumberFormat="1" applyFont="1" applyFill="1" applyBorder="1"/>
    <xf numFmtId="9" fontId="34" fillId="9" borderId="11" xfId="1" applyFont="1" applyFill="1" applyBorder="1"/>
    <xf numFmtId="0" fontId="34" fillId="9" borderId="10" xfId="0" applyFont="1" applyFill="1" applyBorder="1" applyAlignment="1">
      <alignment horizontal="center" vertical="center" wrapText="1"/>
    </xf>
    <xf numFmtId="0" fontId="34" fillId="9" borderId="11" xfId="0" applyFont="1" applyFill="1" applyBorder="1" applyAlignment="1">
      <alignment horizontal="center" vertical="center"/>
    </xf>
    <xf numFmtId="170" fontId="34" fillId="9" borderId="11" xfId="12" applyNumberFormat="1" applyFont="1" applyFill="1" applyBorder="1" applyAlignment="1">
      <alignment horizontal="right" vertical="center"/>
    </xf>
    <xf numFmtId="166" fontId="34" fillId="9" borderId="11" xfId="1" applyNumberFormat="1" applyFont="1" applyFill="1" applyBorder="1"/>
    <xf numFmtId="0" fontId="34" fillId="9" borderId="11" xfId="0" applyFont="1" applyFill="1" applyBorder="1"/>
    <xf numFmtId="3" fontId="40" fillId="6" borderId="12" xfId="3" applyNumberFormat="1" applyFont="1" applyFill="1" applyBorder="1" applyAlignment="1">
      <alignment vertical="center"/>
    </xf>
    <xf numFmtId="3" fontId="40" fillId="6" borderId="13" xfId="3" applyNumberFormat="1" applyFont="1" applyFill="1" applyBorder="1" applyAlignment="1">
      <alignment horizontal="right" vertical="center"/>
    </xf>
    <xf numFmtId="3" fontId="40" fillId="6" borderId="12" xfId="3" applyNumberFormat="1" applyFont="1" applyFill="1" applyBorder="1" applyAlignment="1">
      <alignment horizontal="right" vertical="center"/>
    </xf>
    <xf numFmtId="3" fontId="40" fillId="6" borderId="15" xfId="3" applyNumberFormat="1" applyFont="1" applyFill="1" applyBorder="1" applyAlignment="1">
      <alignment vertical="center"/>
    </xf>
    <xf numFmtId="10" fontId="6" fillId="6" borderId="12" xfId="1" applyNumberFormat="1" applyFont="1" applyFill="1" applyBorder="1" applyAlignment="1">
      <alignment vertical="center"/>
    </xf>
    <xf numFmtId="10" fontId="5" fillId="8" borderId="6" xfId="1" applyNumberFormat="1" applyFont="1" applyFill="1" applyBorder="1" applyAlignment="1"/>
    <xf numFmtId="166" fontId="0" fillId="2" borderId="0" xfId="1" applyNumberFormat="1" applyFont="1" applyFill="1"/>
    <xf numFmtId="164" fontId="2" fillId="2" borderId="4"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4" fontId="2" fillId="2" borderId="5" xfId="0" applyNumberFormat="1" applyFont="1" applyFill="1" applyBorder="1" applyAlignment="1">
      <alignment horizontal="right" vertical="center"/>
    </xf>
    <xf numFmtId="9" fontId="18" fillId="2" borderId="5" xfId="1" applyFont="1" applyFill="1" applyBorder="1" applyAlignment="1">
      <alignment horizontal="right" vertical="center"/>
    </xf>
    <xf numFmtId="164" fontId="2" fillId="2" borderId="4" xfId="0" applyNumberFormat="1" applyFont="1" applyFill="1" applyBorder="1" applyAlignment="1">
      <alignment vertical="center"/>
    </xf>
    <xf numFmtId="164" fontId="2" fillId="2" borderId="0" xfId="0" applyNumberFormat="1" applyFont="1" applyFill="1" applyBorder="1" applyAlignment="1">
      <alignment vertical="center"/>
    </xf>
    <xf numFmtId="164" fontId="2" fillId="2" borderId="5" xfId="0" applyNumberFormat="1" applyFont="1" applyFill="1" applyBorder="1" applyAlignment="1">
      <alignment vertical="center"/>
    </xf>
    <xf numFmtId="164" fontId="0" fillId="2" borderId="8" xfId="0" applyNumberFormat="1" applyFont="1" applyFill="1" applyBorder="1"/>
    <xf numFmtId="164" fontId="2" fillId="2" borderId="9" xfId="0" applyNumberFormat="1" applyFont="1" applyFill="1" applyBorder="1"/>
    <xf numFmtId="164" fontId="12" fillId="8" borderId="7" xfId="0" applyNumberFormat="1" applyFont="1" applyFill="1" applyBorder="1" applyAlignment="1">
      <alignment vertical="center"/>
    </xf>
    <xf numFmtId="164" fontId="12" fillId="8" borderId="8" xfId="0" applyNumberFormat="1" applyFont="1" applyFill="1" applyBorder="1" applyAlignment="1">
      <alignment vertical="center"/>
    </xf>
    <xf numFmtId="164" fontId="12" fillId="8" borderId="9" xfId="0" applyNumberFormat="1" applyFont="1" applyFill="1" applyBorder="1" applyAlignment="1">
      <alignment vertical="center"/>
    </xf>
    <xf numFmtId="9" fontId="18" fillId="8" borderId="9" xfId="1" applyFont="1" applyFill="1" applyBorder="1" applyAlignment="1">
      <alignment vertical="center"/>
    </xf>
    <xf numFmtId="9" fontId="18" fillId="2" borderId="5" xfId="1" applyFont="1" applyFill="1" applyBorder="1" applyAlignment="1">
      <alignment vertical="center"/>
    </xf>
    <xf numFmtId="9" fontId="18" fillId="2" borderId="9" xfId="1" applyFont="1" applyFill="1" applyBorder="1"/>
    <xf numFmtId="3" fontId="2" fillId="8" borderId="4" xfId="0" applyNumberFormat="1" applyFont="1" applyFill="1" applyBorder="1" applyAlignment="1">
      <alignment horizontal="right" vertical="center"/>
    </xf>
    <xf numFmtId="3" fontId="2" fillId="8" borderId="5" xfId="0" applyNumberFormat="1" applyFont="1" applyFill="1" applyBorder="1" applyAlignment="1">
      <alignment horizontal="right" vertical="center"/>
    </xf>
    <xf numFmtId="3" fontId="2" fillId="2" borderId="4" xfId="0" applyNumberFormat="1" applyFont="1" applyFill="1" applyBorder="1" applyAlignment="1">
      <alignment horizontal="right" vertical="center"/>
    </xf>
    <xf numFmtId="3" fontId="2" fillId="8" borderId="0" xfId="0" applyNumberFormat="1" applyFont="1" applyFill="1" applyBorder="1" applyAlignment="1">
      <alignment horizontal="right" vertical="center"/>
    </xf>
    <xf numFmtId="3" fontId="2" fillId="2" borderId="0" xfId="0" applyNumberFormat="1" applyFont="1" applyFill="1" applyBorder="1" applyAlignment="1">
      <alignment horizontal="right" vertical="center"/>
    </xf>
    <xf numFmtId="164" fontId="28" fillId="0" borderId="0" xfId="0" applyNumberFormat="1" applyFont="1" applyBorder="1"/>
    <xf numFmtId="0" fontId="37" fillId="2" borderId="0" xfId="0" applyFont="1" applyFill="1" applyBorder="1" applyAlignment="1">
      <alignment horizontal="center" wrapText="1"/>
    </xf>
    <xf numFmtId="0" fontId="20" fillId="2" borderId="0" xfId="0" applyFont="1" applyFill="1" applyBorder="1"/>
    <xf numFmtId="9" fontId="18" fillId="2" borderId="0" xfId="1" applyNumberFormat="1" applyFont="1" applyFill="1" applyBorder="1" applyAlignment="1">
      <alignment horizontal="right" vertical="center"/>
    </xf>
    <xf numFmtId="164" fontId="18" fillId="2" borderId="0" xfId="0" applyNumberFormat="1" applyFont="1" applyFill="1" applyBorder="1"/>
    <xf numFmtId="9" fontId="18" fillId="2" borderId="0" xfId="1" applyFont="1" applyFill="1" applyBorder="1"/>
    <xf numFmtId="9" fontId="18" fillId="2" borderId="0" xfId="1" applyFont="1" applyFill="1" applyBorder="1" applyAlignment="1">
      <alignment horizontal="right" vertical="center"/>
    </xf>
    <xf numFmtId="9" fontId="18" fillId="2" borderId="0" xfId="1" applyFont="1" applyFill="1" applyBorder="1" applyAlignment="1">
      <alignment vertical="center"/>
    </xf>
    <xf numFmtId="9" fontId="38" fillId="2" borderId="0" xfId="1" applyFont="1" applyFill="1" applyBorder="1" applyAlignment="1">
      <alignment vertical="center"/>
    </xf>
    <xf numFmtId="3" fontId="2" fillId="8" borderId="8" xfId="0" applyNumberFormat="1" applyFont="1" applyFill="1" applyBorder="1" applyAlignment="1">
      <alignment horizontal="right" vertical="center"/>
    </xf>
    <xf numFmtId="3" fontId="2" fillId="2" borderId="5" xfId="0" applyNumberFormat="1" applyFont="1" applyFill="1" applyBorder="1" applyAlignment="1">
      <alignment horizontal="right" vertical="center"/>
    </xf>
    <xf numFmtId="3" fontId="2" fillId="8" borderId="9" xfId="0" applyNumberFormat="1" applyFont="1" applyFill="1" applyBorder="1" applyAlignment="1">
      <alignment horizontal="right" vertical="center"/>
    </xf>
    <xf numFmtId="3" fontId="2" fillId="8" borderId="7" xfId="0" applyNumberFormat="1" applyFont="1" applyFill="1" applyBorder="1" applyAlignment="1">
      <alignment horizontal="right" vertical="center"/>
    </xf>
    <xf numFmtId="3" fontId="36" fillId="6" borderId="7" xfId="0" applyNumberFormat="1" applyFont="1" applyFill="1" applyBorder="1" applyAlignment="1">
      <alignment vertical="center"/>
    </xf>
    <xf numFmtId="3" fontId="36" fillId="6" borderId="8" xfId="0" applyNumberFormat="1" applyFont="1" applyFill="1" applyBorder="1" applyAlignment="1">
      <alignment vertical="center"/>
    </xf>
    <xf numFmtId="3" fontId="36" fillId="6" borderId="9" xfId="0" applyNumberFormat="1" applyFont="1" applyFill="1" applyBorder="1" applyAlignment="1">
      <alignment vertical="center"/>
    </xf>
    <xf numFmtId="170" fontId="12" fillId="8" borderId="7" xfId="12" applyNumberFormat="1" applyFont="1" applyFill="1" applyBorder="1" applyAlignment="1">
      <alignment vertical="center"/>
    </xf>
    <xf numFmtId="170" fontId="12" fillId="8" borderId="8" xfId="12" applyNumberFormat="1" applyFont="1" applyFill="1" applyBorder="1" applyAlignment="1">
      <alignment vertical="center"/>
    </xf>
    <xf numFmtId="0" fontId="6" fillId="6" borderId="4" xfId="4" applyFont="1" applyFill="1" applyBorder="1" applyAlignment="1">
      <alignment horizontal="center" vertical="center"/>
    </xf>
    <xf numFmtId="164" fontId="5" fillId="8" borderId="4" xfId="4" applyNumberFormat="1" applyFont="1" applyFill="1" applyBorder="1" applyAlignment="1">
      <alignment horizontal="center" vertical="center"/>
    </xf>
    <xf numFmtId="9" fontId="10" fillId="9" borderId="12" xfId="4" applyNumberFormat="1" applyFont="1" applyFill="1" applyBorder="1" applyAlignment="1">
      <alignment horizontal="center" vertical="center"/>
    </xf>
    <xf numFmtId="0" fontId="42" fillId="0" borderId="0" xfId="0" applyFont="1" applyAlignment="1">
      <alignment vertical="center"/>
    </xf>
    <xf numFmtId="164" fontId="0" fillId="2" borderId="4" xfId="0" applyNumberFormat="1" applyFont="1" applyFill="1" applyBorder="1"/>
    <xf numFmtId="164" fontId="36" fillId="6" borderId="2" xfId="0" applyNumberFormat="1" applyFont="1" applyFill="1" applyBorder="1" applyAlignment="1">
      <alignment vertical="center"/>
    </xf>
    <xf numFmtId="0" fontId="0" fillId="0" borderId="2" xfId="0" applyBorder="1"/>
    <xf numFmtId="0" fontId="36" fillId="6" borderId="12" xfId="0" applyFont="1" applyFill="1" applyBorder="1" applyAlignment="1">
      <alignment horizontal="center" vertical="center"/>
    </xf>
    <xf numFmtId="170" fontId="0" fillId="0" borderId="0" xfId="12" applyNumberFormat="1" applyFont="1"/>
    <xf numFmtId="165" fontId="8" fillId="8" borderId="0" xfId="0" applyNumberFormat="1" applyFont="1" applyFill="1" applyBorder="1" applyAlignment="1">
      <alignment horizontal="right" vertical="center"/>
    </xf>
    <xf numFmtId="0" fontId="24" fillId="0" borderId="0" xfId="0" applyFont="1" applyAlignment="1">
      <alignment horizontal="left" vertical="center" wrapText="1"/>
    </xf>
    <xf numFmtId="3" fontId="5" fillId="9" borderId="0" xfId="3" applyNumberFormat="1" applyFont="1" applyFill="1" applyBorder="1" applyAlignment="1">
      <alignment vertical="center"/>
    </xf>
    <xf numFmtId="168" fontId="10" fillId="8" borderId="0" xfId="3" applyNumberFormat="1" applyFont="1" applyFill="1" applyBorder="1" applyAlignment="1">
      <alignment horizontal="right" vertical="center"/>
    </xf>
    <xf numFmtId="3" fontId="5" fillId="9" borderId="8" xfId="3" applyNumberFormat="1" applyFont="1" applyFill="1" applyBorder="1" applyAlignment="1">
      <alignment vertical="center"/>
    </xf>
    <xf numFmtId="3" fontId="5" fillId="8" borderId="10" xfId="3" applyNumberFormat="1" applyFont="1" applyFill="1" applyBorder="1" applyAlignment="1">
      <alignment vertical="center"/>
    </xf>
    <xf numFmtId="170" fontId="0" fillId="2" borderId="0" xfId="12" applyNumberFormat="1" applyFont="1" applyFill="1"/>
    <xf numFmtId="170" fontId="18" fillId="2" borderId="0" xfId="12" applyNumberFormat="1" applyFont="1" applyFill="1"/>
    <xf numFmtId="2" fontId="0" fillId="2" borderId="0" xfId="0" applyNumberFormat="1" applyFill="1"/>
    <xf numFmtId="164" fontId="23" fillId="8" borderId="1" xfId="0" applyNumberFormat="1" applyFont="1" applyFill="1" applyBorder="1"/>
    <xf numFmtId="164" fontId="23" fillId="8" borderId="2" xfId="0" applyNumberFormat="1" applyFont="1" applyFill="1" applyBorder="1"/>
    <xf numFmtId="164" fontId="12" fillId="8" borderId="3" xfId="0" applyNumberFormat="1" applyFont="1" applyFill="1" applyBorder="1"/>
    <xf numFmtId="164" fontId="0" fillId="9" borderId="0" xfId="0" applyNumberFormat="1" applyFill="1" applyBorder="1"/>
    <xf numFmtId="164" fontId="0" fillId="9" borderId="5" xfId="0" applyNumberFormat="1" applyFill="1" applyBorder="1"/>
    <xf numFmtId="3" fontId="5" fillId="8" borderId="10" xfId="3" applyNumberFormat="1" applyFont="1" applyFill="1" applyBorder="1"/>
    <xf numFmtId="166" fontId="0" fillId="2" borderId="4" xfId="1" applyNumberFormat="1" applyFont="1" applyFill="1" applyBorder="1"/>
    <xf numFmtId="171" fontId="0" fillId="2" borderId="0" xfId="0" applyNumberFormat="1" applyFill="1" applyBorder="1"/>
    <xf numFmtId="166" fontId="0" fillId="2" borderId="0" xfId="0" applyNumberFormat="1" applyFill="1" applyBorder="1"/>
    <xf numFmtId="171" fontId="0" fillId="8" borderId="0" xfId="1" applyNumberFormat="1" applyFont="1" applyFill="1" applyBorder="1"/>
    <xf numFmtId="171" fontId="0" fillId="8" borderId="0" xfId="0" applyNumberFormat="1" applyFill="1" applyBorder="1"/>
    <xf numFmtId="166" fontId="0" fillId="8" borderId="0" xfId="0" applyNumberFormat="1" applyFill="1" applyBorder="1"/>
    <xf numFmtId="0" fontId="11" fillId="6" borderId="5" xfId="0" applyFont="1" applyFill="1" applyBorder="1" applyAlignment="1">
      <alignment horizontal="center"/>
    </xf>
    <xf numFmtId="166" fontId="0" fillId="8" borderId="5" xfId="1" applyNumberFormat="1" applyFont="1" applyFill="1" applyBorder="1"/>
    <xf numFmtId="171" fontId="0" fillId="8" borderId="14" xfId="0" applyNumberFormat="1" applyFill="1" applyBorder="1"/>
    <xf numFmtId="166" fontId="0" fillId="8" borderId="14" xfId="0" applyNumberFormat="1" applyFill="1" applyBorder="1"/>
    <xf numFmtId="1" fontId="21" fillId="6" borderId="0" xfId="0" applyNumberFormat="1" applyFont="1" applyFill="1" applyBorder="1" applyAlignment="1">
      <alignment horizontal="center" vertical="center"/>
    </xf>
    <xf numFmtId="9" fontId="0" fillId="0" borderId="0" xfId="1" applyFont="1"/>
    <xf numFmtId="3" fontId="10" fillId="2" borderId="11" xfId="3" applyNumberFormat="1" applyFont="1" applyFill="1" applyBorder="1" applyAlignment="1">
      <alignment horizontal="right" vertical="center"/>
    </xf>
    <xf numFmtId="9" fontId="0" fillId="0" borderId="0" xfId="1" applyNumberFormat="1" applyFont="1"/>
    <xf numFmtId="9" fontId="5" fillId="2" borderId="0" xfId="1" applyNumberFormat="1" applyFont="1" applyFill="1" applyAlignment="1">
      <alignment vertical="center"/>
    </xf>
    <xf numFmtId="177" fontId="5" fillId="9" borderId="7" xfId="3" applyNumberFormat="1" applyFont="1" applyFill="1" applyBorder="1" applyAlignment="1">
      <alignment vertical="center"/>
    </xf>
    <xf numFmtId="9" fontId="0" fillId="2" borderId="0" xfId="1" applyNumberFormat="1" applyFont="1" applyFill="1"/>
    <xf numFmtId="164" fontId="24" fillId="2" borderId="0" xfId="4" applyNumberFormat="1" applyFont="1" applyFill="1" applyAlignment="1">
      <alignment horizontal="center" vertical="center"/>
    </xf>
    <xf numFmtId="174" fontId="24" fillId="2" borderId="0" xfId="4" applyNumberFormat="1" applyFont="1" applyFill="1" applyAlignment="1">
      <alignment horizontal="right" vertical="center"/>
    </xf>
    <xf numFmtId="0" fontId="24" fillId="2" borderId="4" xfId="0" applyFont="1" applyFill="1" applyBorder="1"/>
    <xf numFmtId="0" fontId="43" fillId="2" borderId="0" xfId="0" applyFont="1" applyFill="1"/>
    <xf numFmtId="0" fontId="44" fillId="2" borderId="4" xfId="0" applyFont="1" applyFill="1" applyBorder="1"/>
    <xf numFmtId="0" fontId="44" fillId="2" borderId="0" xfId="0" applyFont="1" applyFill="1"/>
    <xf numFmtId="0" fontId="24" fillId="2" borderId="0" xfId="0" applyFont="1" applyFill="1" applyAlignment="1">
      <alignment horizontal="left" vertical="center"/>
    </xf>
    <xf numFmtId="0" fontId="43" fillId="0" borderId="0" xfId="0" applyFont="1"/>
    <xf numFmtId="0" fontId="46" fillId="0" borderId="0" xfId="15" applyFont="1"/>
    <xf numFmtId="0" fontId="46" fillId="2" borderId="0" xfId="15" applyFont="1" applyFill="1"/>
    <xf numFmtId="0" fontId="24" fillId="0" borderId="0" xfId="0" applyFont="1" applyAlignment="1">
      <alignment horizontal="left" vertical="center"/>
    </xf>
    <xf numFmtId="0" fontId="24" fillId="0" borderId="0" xfId="0" applyFont="1" applyAlignment="1">
      <alignment horizontal="left" vertical="center" wrapText="1"/>
    </xf>
    <xf numFmtId="0" fontId="32" fillId="0" borderId="0" xfId="2" applyFont="1" applyAlignment="1">
      <alignment horizontal="center" vertical="center" wrapText="1"/>
    </xf>
    <xf numFmtId="0" fontId="24" fillId="0" borderId="0" xfId="0" applyFont="1" applyAlignment="1">
      <alignment horizontal="left" wrapText="1"/>
    </xf>
    <xf numFmtId="0" fontId="5" fillId="0" borderId="14" xfId="3" applyFont="1" applyBorder="1" applyAlignment="1">
      <alignment horizontal="left"/>
    </xf>
    <xf numFmtId="0" fontId="40" fillId="6" borderId="1" xfId="3" applyFont="1" applyFill="1" applyBorder="1" applyAlignment="1">
      <alignment horizontal="center" vertical="center" wrapText="1"/>
    </xf>
    <xf numFmtId="0" fontId="40" fillId="6" borderId="2" xfId="3" applyFont="1" applyFill="1" applyBorder="1" applyAlignment="1">
      <alignment horizontal="center" vertical="center" wrapText="1"/>
    </xf>
    <xf numFmtId="0" fontId="40" fillId="6" borderId="3" xfId="3" applyFont="1" applyFill="1" applyBorder="1" applyAlignment="1">
      <alignment horizontal="center" vertical="center" wrapText="1"/>
    </xf>
    <xf numFmtId="0" fontId="40" fillId="6" borderId="7" xfId="3" applyFont="1" applyFill="1" applyBorder="1" applyAlignment="1">
      <alignment horizontal="center" vertical="center" wrapText="1"/>
    </xf>
    <xf numFmtId="0" fontId="40" fillId="6" borderId="8" xfId="3" applyFont="1" applyFill="1" applyBorder="1" applyAlignment="1">
      <alignment horizontal="center" vertical="center" wrapText="1"/>
    </xf>
    <xf numFmtId="0" fontId="40" fillId="6" borderId="9" xfId="3" applyFont="1" applyFill="1" applyBorder="1" applyAlignment="1">
      <alignment horizontal="center" vertical="center" wrapText="1"/>
    </xf>
    <xf numFmtId="167" fontId="6" fillId="6" borderId="1" xfId="3" applyNumberFormat="1" applyFont="1" applyFill="1" applyBorder="1" applyAlignment="1">
      <alignment horizontal="center"/>
    </xf>
    <xf numFmtId="167" fontId="6" fillId="6" borderId="2" xfId="3" applyNumberFormat="1" applyFont="1" applyFill="1" applyBorder="1" applyAlignment="1">
      <alignment horizontal="center"/>
    </xf>
    <xf numFmtId="167" fontId="6" fillId="6" borderId="3" xfId="3" applyNumberFormat="1" applyFont="1" applyFill="1" applyBorder="1" applyAlignment="1">
      <alignment horizontal="center"/>
    </xf>
    <xf numFmtId="0" fontId="32" fillId="0" borderId="0" xfId="0" applyFont="1" applyAlignment="1">
      <alignment horizontal="center" vertical="center" readingOrder="1"/>
    </xf>
    <xf numFmtId="0" fontId="32" fillId="0" borderId="0" xfId="3" applyFont="1" applyAlignment="1">
      <alignment horizontal="center" vertical="center" wrapText="1"/>
    </xf>
    <xf numFmtId="0" fontId="5" fillId="0" borderId="8" xfId="3" applyFont="1" applyBorder="1" applyAlignment="1">
      <alignment horizontal="left"/>
    </xf>
    <xf numFmtId="0" fontId="40" fillId="6" borderId="13" xfId="3" applyFont="1" applyFill="1" applyBorder="1" applyAlignment="1">
      <alignment horizontal="center" vertical="center" wrapText="1"/>
    </xf>
    <xf numFmtId="0" fontId="40" fillId="6" borderId="14" xfId="3" applyFont="1" applyFill="1" applyBorder="1" applyAlignment="1">
      <alignment horizontal="center" vertical="center" wrapText="1"/>
    </xf>
    <xf numFmtId="0" fontId="40" fillId="6" borderId="15" xfId="3" applyFont="1" applyFill="1" applyBorder="1" applyAlignment="1">
      <alignment horizontal="center" vertical="center" wrapText="1"/>
    </xf>
    <xf numFmtId="0" fontId="24" fillId="0" borderId="0" xfId="0" applyFont="1" applyBorder="1" applyAlignment="1">
      <alignment horizontal="left" vertical="center" wrapText="1"/>
    </xf>
    <xf numFmtId="0" fontId="24" fillId="0" borderId="0" xfId="0" applyFont="1" applyAlignment="1">
      <alignment horizontal="left" vertical="top" wrapText="1"/>
    </xf>
    <xf numFmtId="0" fontId="32" fillId="2" borderId="0" xfId="4" applyFont="1" applyFill="1" applyAlignment="1">
      <alignment horizontal="center" wrapText="1"/>
    </xf>
    <xf numFmtId="0" fontId="32" fillId="2" borderId="0" xfId="4" applyFont="1" applyFill="1" applyAlignment="1">
      <alignment horizontal="center"/>
    </xf>
    <xf numFmtId="0" fontId="4" fillId="2" borderId="0" xfId="4" applyFont="1" applyFill="1" applyAlignment="1">
      <alignment horizontal="center" vertical="center"/>
    </xf>
    <xf numFmtId="0" fontId="32" fillId="2" borderId="0" xfId="4" applyFont="1" applyFill="1" applyAlignment="1">
      <alignment horizontal="center" vertical="center"/>
    </xf>
    <xf numFmtId="0" fontId="24" fillId="0" borderId="2" xfId="0" applyFont="1" applyBorder="1" applyAlignment="1">
      <alignment horizontal="left" vertical="center" wrapText="1"/>
    </xf>
    <xf numFmtId="0" fontId="10" fillId="2" borderId="0" xfId="4" applyFont="1" applyFill="1" applyAlignment="1">
      <alignment horizontal="center"/>
    </xf>
    <xf numFmtId="0" fontId="40" fillId="6" borderId="10" xfId="4" applyFont="1" applyFill="1" applyBorder="1" applyAlignment="1">
      <alignment horizontal="center" vertical="center" wrapText="1"/>
    </xf>
    <xf numFmtId="0" fontId="40" fillId="6" borderId="6" xfId="4" applyFont="1" applyFill="1" applyBorder="1" applyAlignment="1">
      <alignment horizontal="center" vertical="center" wrapText="1"/>
    </xf>
    <xf numFmtId="0" fontId="32" fillId="0" borderId="0" xfId="0" applyFont="1" applyAlignment="1">
      <alignment horizontal="center" vertical="center" wrapText="1"/>
    </xf>
    <xf numFmtId="0" fontId="24" fillId="0" borderId="2" xfId="0" applyFont="1" applyBorder="1" applyAlignment="1">
      <alignment horizontal="left" vertical="center"/>
    </xf>
    <xf numFmtId="0" fontId="44" fillId="2" borderId="4" xfId="0" applyFont="1" applyFill="1" applyBorder="1" applyAlignment="1">
      <alignment horizontal="left" vertical="top" wrapText="1"/>
    </xf>
    <xf numFmtId="0" fontId="44" fillId="2" borderId="0" xfId="0" applyFont="1" applyFill="1" applyAlignment="1">
      <alignment horizontal="left" vertical="top" wrapText="1"/>
    </xf>
    <xf numFmtId="0" fontId="32" fillId="0" borderId="0" xfId="0" applyFont="1" applyBorder="1" applyAlignment="1">
      <alignment horizontal="center" vertical="center"/>
    </xf>
    <xf numFmtId="0" fontId="18" fillId="2" borderId="0" xfId="0" applyFont="1" applyFill="1" applyAlignment="1">
      <alignment horizontal="left" wrapText="1"/>
    </xf>
    <xf numFmtId="0" fontId="32" fillId="0" borderId="0" xfId="0" applyFont="1" applyAlignment="1">
      <alignment horizontal="center" vertical="center"/>
    </xf>
    <xf numFmtId="0" fontId="18" fillId="2" borderId="0" xfId="0" applyFont="1" applyFill="1" applyAlignment="1">
      <alignment horizontal="left" vertical="top" wrapText="1"/>
    </xf>
    <xf numFmtId="0" fontId="32" fillId="2" borderId="8" xfId="0" applyFont="1" applyFill="1" applyBorder="1" applyAlignment="1">
      <alignment horizontal="center"/>
    </xf>
    <xf numFmtId="0" fontId="28" fillId="2" borderId="0" xfId="0" applyFont="1" applyFill="1" applyAlignment="1">
      <alignment horizontal="center" wrapText="1"/>
    </xf>
    <xf numFmtId="0" fontId="36" fillId="6" borderId="1" xfId="0" applyFont="1" applyFill="1" applyBorder="1" applyAlignment="1">
      <alignment horizontal="left" vertical="top" wrapText="1"/>
    </xf>
    <xf numFmtId="0" fontId="36" fillId="6" borderId="2" xfId="0" applyFont="1" applyFill="1" applyBorder="1" applyAlignment="1">
      <alignment horizontal="left" vertical="top" wrapText="1"/>
    </xf>
    <xf numFmtId="0" fontId="36" fillId="6" borderId="3" xfId="0" applyFont="1" applyFill="1" applyBorder="1" applyAlignment="1">
      <alignment horizontal="left" vertical="top" wrapText="1"/>
    </xf>
    <xf numFmtId="0" fontId="36" fillId="6" borderId="4" xfId="0" applyFont="1" applyFill="1" applyBorder="1" applyAlignment="1">
      <alignment horizontal="left" vertical="top" wrapText="1"/>
    </xf>
    <xf numFmtId="0" fontId="36" fillId="6" borderId="5" xfId="0" applyFont="1" applyFill="1" applyBorder="1" applyAlignment="1">
      <alignment horizontal="left" vertical="top" wrapText="1"/>
    </xf>
    <xf numFmtId="0" fontId="36" fillId="6" borderId="7" xfId="0" applyFont="1" applyFill="1" applyBorder="1" applyAlignment="1">
      <alignment horizontal="left"/>
    </xf>
    <xf numFmtId="0" fontId="36" fillId="6" borderId="8" xfId="0" applyFont="1" applyFill="1" applyBorder="1" applyAlignment="1">
      <alignment horizontal="left"/>
    </xf>
    <xf numFmtId="0" fontId="24" fillId="2" borderId="0" xfId="0" applyFont="1" applyFill="1" applyAlignment="1">
      <alignment horizontal="left" vertical="top" wrapText="1"/>
    </xf>
    <xf numFmtId="0" fontId="24" fillId="2" borderId="4" xfId="0" applyFont="1" applyFill="1" applyBorder="1" applyAlignment="1">
      <alignment horizontal="left" vertical="top" wrapText="1"/>
    </xf>
    <xf numFmtId="0" fontId="32" fillId="2" borderId="8" xfId="0" applyFont="1" applyFill="1" applyBorder="1" applyAlignment="1">
      <alignment horizontal="center" vertical="center"/>
    </xf>
    <xf numFmtId="173" fontId="36" fillId="6" borderId="2" xfId="0" applyNumberFormat="1" applyFont="1" applyFill="1" applyBorder="1" applyAlignment="1">
      <alignment horizontal="center" vertical="center"/>
    </xf>
    <xf numFmtId="173" fontId="36" fillId="6" borderId="3" xfId="0" applyNumberFormat="1" applyFont="1" applyFill="1" applyBorder="1" applyAlignment="1">
      <alignment horizontal="center" vertical="center"/>
    </xf>
    <xf numFmtId="173" fontId="36" fillId="6" borderId="2" xfId="0" applyNumberFormat="1" applyFont="1" applyFill="1" applyBorder="1" applyAlignment="1">
      <alignment horizontal="center" vertical="center" wrapText="1"/>
    </xf>
    <xf numFmtId="0" fontId="14" fillId="0" borderId="0" xfId="0" applyFont="1" applyAlignment="1">
      <alignment horizontal="center" vertical="center"/>
    </xf>
    <xf numFmtId="0" fontId="40" fillId="6" borderId="4" xfId="3" applyFont="1" applyFill="1" applyBorder="1" applyAlignment="1">
      <alignment horizontal="center" vertical="center" wrapText="1"/>
    </xf>
    <xf numFmtId="0" fontId="40" fillId="6" borderId="0" xfId="3" applyFont="1" applyFill="1" applyBorder="1" applyAlignment="1">
      <alignment horizontal="center" vertical="center" wrapText="1"/>
    </xf>
    <xf numFmtId="0" fontId="40" fillId="6" borderId="5" xfId="3" applyFont="1" applyFill="1" applyBorder="1" applyAlignment="1">
      <alignment horizontal="center" vertical="center" wrapText="1"/>
    </xf>
    <xf numFmtId="0" fontId="5" fillId="2" borderId="8" xfId="3" applyFont="1" applyFill="1" applyBorder="1" applyAlignment="1">
      <alignment horizontal="left"/>
    </xf>
    <xf numFmtId="0" fontId="40" fillId="6" borderId="13" xfId="3" applyFont="1" applyFill="1" applyBorder="1" applyAlignment="1">
      <alignment horizontal="center" vertical="center"/>
    </xf>
    <xf numFmtId="0" fontId="40" fillId="6" borderId="14" xfId="3" applyFont="1" applyFill="1" applyBorder="1" applyAlignment="1">
      <alignment horizontal="center" vertical="center"/>
    </xf>
    <xf numFmtId="0" fontId="40" fillId="6" borderId="15" xfId="3" applyFont="1" applyFill="1" applyBorder="1" applyAlignment="1">
      <alignment horizontal="center" vertical="center"/>
    </xf>
    <xf numFmtId="3" fontId="10" fillId="8" borderId="13" xfId="3" applyNumberFormat="1" applyFont="1" applyFill="1" applyBorder="1" applyAlignment="1">
      <alignment horizontal="center" vertical="center"/>
    </xf>
    <xf numFmtId="3" fontId="10" fillId="8" borderId="15" xfId="3" applyNumberFormat="1" applyFont="1" applyFill="1" applyBorder="1" applyAlignment="1">
      <alignment horizontal="center" vertical="center"/>
    </xf>
    <xf numFmtId="0" fontId="5" fillId="2" borderId="14" xfId="3" applyFont="1" applyFill="1" applyBorder="1" applyAlignment="1">
      <alignment horizontal="left"/>
    </xf>
    <xf numFmtId="0" fontId="14" fillId="0" borderId="0" xfId="0" applyFont="1" applyAlignment="1">
      <alignment horizontal="center" vertical="center" wrapText="1"/>
    </xf>
    <xf numFmtId="0" fontId="11" fillId="6" borderId="1" xfId="5" applyFont="1" applyFill="1" applyBorder="1" applyAlignment="1">
      <alignment horizontal="center" vertical="center"/>
    </xf>
    <xf numFmtId="0" fontId="11" fillId="6" borderId="2" xfId="5" applyFont="1" applyFill="1" applyBorder="1" applyAlignment="1">
      <alignment horizontal="center" vertical="center"/>
    </xf>
    <xf numFmtId="0" fontId="11" fillId="6" borderId="3" xfId="5" applyFont="1" applyFill="1" applyBorder="1" applyAlignment="1">
      <alignment horizontal="center" vertical="center"/>
    </xf>
    <xf numFmtId="0" fontId="18" fillId="2" borderId="0" xfId="0" applyFont="1" applyFill="1" applyAlignment="1">
      <alignment horizontal="center" vertical="center"/>
    </xf>
    <xf numFmtId="0" fontId="32" fillId="0" borderId="0" xfId="0" applyFont="1" applyAlignment="1">
      <alignment horizontal="center" wrapText="1"/>
    </xf>
    <xf numFmtId="0" fontId="32" fillId="0" borderId="8" xfId="0" applyFont="1" applyBorder="1" applyAlignment="1">
      <alignment horizontal="center" vertical="center" wrapText="1"/>
    </xf>
    <xf numFmtId="0" fontId="24" fillId="0" borderId="0" xfId="0" applyFont="1" applyBorder="1" applyAlignment="1">
      <alignment horizontal="left" vertical="center"/>
    </xf>
    <xf numFmtId="16" fontId="41" fillId="6" borderId="10" xfId="0" applyNumberFormat="1" applyFont="1" applyFill="1" applyBorder="1" applyAlignment="1">
      <alignment horizontal="center" vertical="center"/>
    </xf>
    <xf numFmtId="16" fontId="41" fillId="6" borderId="6" xfId="0" applyNumberFormat="1" applyFont="1" applyFill="1" applyBorder="1" applyAlignment="1">
      <alignment horizontal="center" vertical="center"/>
    </xf>
    <xf numFmtId="0" fontId="41" fillId="6" borderId="13" xfId="0" applyFont="1" applyFill="1" applyBorder="1" applyAlignment="1">
      <alignment horizontal="center" vertical="center" wrapText="1"/>
    </xf>
    <xf numFmtId="0" fontId="41" fillId="6" borderId="14" xfId="0" applyFont="1" applyFill="1" applyBorder="1" applyAlignment="1">
      <alignment horizontal="center" vertical="center" wrapText="1"/>
    </xf>
    <xf numFmtId="0" fontId="41" fillId="6" borderId="15" xfId="0" applyFont="1" applyFill="1" applyBorder="1" applyAlignment="1">
      <alignment horizontal="center" vertical="center" wrapText="1"/>
    </xf>
    <xf numFmtId="0" fontId="41" fillId="6" borderId="12" xfId="0" applyFont="1" applyFill="1" applyBorder="1" applyAlignment="1">
      <alignment horizontal="center" vertical="center" wrapText="1"/>
    </xf>
    <xf numFmtId="0" fontId="41" fillId="6" borderId="12" xfId="0" applyFont="1" applyFill="1" applyBorder="1" applyAlignment="1">
      <alignment horizontal="center" wrapText="1"/>
    </xf>
    <xf numFmtId="0" fontId="41" fillId="6" borderId="10" xfId="0" applyFont="1" applyFill="1" applyBorder="1" applyAlignment="1">
      <alignment horizontal="center" vertical="center" wrapText="1"/>
    </xf>
    <xf numFmtId="0" fontId="41" fillId="6" borderId="6" xfId="0" applyFont="1" applyFill="1" applyBorder="1" applyAlignment="1">
      <alignment horizontal="center" vertical="center" wrapText="1"/>
    </xf>
    <xf numFmtId="0" fontId="32" fillId="2" borderId="0" xfId="0" applyFont="1" applyFill="1" applyAlignment="1">
      <alignment horizontal="center" wrapText="1"/>
    </xf>
    <xf numFmtId="0" fontId="32" fillId="0" borderId="0" xfId="0" applyFont="1" applyFill="1" applyAlignment="1">
      <alignment horizontal="center" vertical="center" wrapText="1"/>
    </xf>
    <xf numFmtId="0" fontId="5" fillId="0" borderId="0" xfId="3" applyFont="1" applyAlignment="1">
      <alignment horizontal="left"/>
    </xf>
    <xf numFmtId="0" fontId="40" fillId="6" borderId="0" xfId="3" applyFont="1" applyFill="1" applyAlignment="1">
      <alignment horizontal="center" vertical="center" wrapText="1"/>
    </xf>
    <xf numFmtId="0" fontId="32" fillId="2" borderId="0" xfId="0" applyFont="1" applyFill="1" applyAlignment="1">
      <alignment horizontal="center" vertical="center" wrapText="1"/>
    </xf>
    <xf numFmtId="0" fontId="11" fillId="6" borderId="12" xfId="5" applyFont="1" applyFill="1" applyBorder="1" applyAlignment="1">
      <alignment horizontal="center" vertical="center"/>
    </xf>
    <xf numFmtId="3" fontId="2" fillId="8" borderId="10" xfId="0" applyNumberFormat="1" applyFont="1" applyFill="1" applyBorder="1" applyAlignment="1">
      <alignment horizontal="center" vertical="center"/>
    </xf>
    <xf numFmtId="3" fontId="2" fillId="8" borderId="11" xfId="0" applyNumberFormat="1" applyFont="1" applyFill="1" applyBorder="1" applyAlignment="1">
      <alignment horizontal="center" vertical="center"/>
    </xf>
    <xf numFmtId="3" fontId="2" fillId="8" borderId="6" xfId="0" applyNumberFormat="1" applyFont="1" applyFill="1" applyBorder="1" applyAlignment="1">
      <alignment horizontal="center" vertical="center"/>
    </xf>
    <xf numFmtId="3" fontId="2" fillId="8" borderId="12" xfId="0" applyNumberFormat="1" applyFont="1" applyFill="1" applyBorder="1" applyAlignment="1">
      <alignment horizontal="center" vertical="center"/>
    </xf>
  </cellXfs>
  <cellStyles count="16">
    <cellStyle name="Accent1" xfId="5" builtinId="29"/>
    <cellStyle name="Lien hypertexte" xfId="15" builtinId="8"/>
    <cellStyle name="Milliers" xfId="12" builtinId="3"/>
    <cellStyle name="Milliers 2" xfId="9" xr:uid="{562A239C-9B7A-4C43-9D65-5922F1F69B46}"/>
    <cellStyle name="Milliers 3" xfId="14" xr:uid="{3533423D-0239-49AF-9694-BD689103D988}"/>
    <cellStyle name="Monétaire 2" xfId="7" xr:uid="{4527F9FE-87C1-41D8-B25C-8B9D683B4842}"/>
    <cellStyle name="Monétaire 2 2" xfId="13" xr:uid="{5DF880CD-2A05-42EA-9B79-4DACCB9B983C}"/>
    <cellStyle name="Normal" xfId="0" builtinId="0"/>
    <cellStyle name="Normal 2" xfId="10" xr:uid="{73C96D6E-4B54-43F8-965F-80547E52A965}"/>
    <cellStyle name="Normal 2 2" xfId="6" xr:uid="{21E73BC4-1917-4094-ACA4-357B31A9B9AB}"/>
    <cellStyle name="Normal_Feuil1" xfId="3" xr:uid="{B2BE7DC1-CE92-4CA6-A191-92B437309E11}"/>
    <cellStyle name="Normal_Série montant global stock" xfId="4" xr:uid="{4AAC1E7B-923C-4DC2-A384-C66633617BDB}"/>
    <cellStyle name="Normal_Texte RM 5 et 6" xfId="2" xr:uid="{A785AE42-3AC5-4A5D-A3BA-F86F50057C36}"/>
    <cellStyle name="Pourcentage" xfId="1" builtinId="5"/>
    <cellStyle name="Pourcentage 2" xfId="8" xr:uid="{3823BB54-C91B-4D48-B8B1-CDBE95661929}"/>
    <cellStyle name="Pourcentage 3" xfId="11" xr:uid="{126AFD76-F864-497F-B6CA-2FC2E829B574}"/>
  </cellStyles>
  <dxfs count="0"/>
  <tableStyles count="0" defaultTableStyle="TableStyleMedium2" defaultPivotStyle="PivotStyleLight16"/>
  <colors>
    <mruColors>
      <color rgb="FF005670"/>
      <color rgb="FFC6E0B4"/>
      <color rgb="FFE2EFDA"/>
      <color rgb="FFA9D08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6.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7.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0968519108521841E-2"/>
          <c:y val="0.1695764904550896"/>
          <c:w val="0.93207579688377107"/>
          <c:h val="0.56130960350542447"/>
        </c:manualLayout>
      </c:layout>
      <c:barChart>
        <c:barDir val="col"/>
        <c:grouping val="clustered"/>
        <c:varyColors val="0"/>
        <c:ser>
          <c:idx val="0"/>
          <c:order val="0"/>
          <c:tx>
            <c:v>Hommes</c:v>
          </c:tx>
          <c:spPr>
            <a:solidFill>
              <a:schemeClr val="accent4"/>
            </a:solidFill>
            <a:ln>
              <a:no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tranche'!$F$34:$F$51</c:f>
              <c:numCache>
                <c:formatCode>0.00%</c:formatCode>
                <c:ptCount val="18"/>
                <c:pt idx="0">
                  <c:v>0.11173258484909804</c:v>
                </c:pt>
                <c:pt idx="1">
                  <c:v>5.8037342444083227E-2</c:v>
                </c:pt>
                <c:pt idx="2">
                  <c:v>3.6451264912085724E-2</c:v>
                </c:pt>
                <c:pt idx="3">
                  <c:v>2.9979515277051488E-2</c:v>
                </c:pt>
                <c:pt idx="4">
                  <c:v>2.1727473631029684E-2</c:v>
                </c:pt>
                <c:pt idx="5">
                  <c:v>2.0584497231337449E-2</c:v>
                </c:pt>
                <c:pt idx="6">
                  <c:v>2.2842111772878308E-2</c:v>
                </c:pt>
                <c:pt idx="7">
                  <c:v>3.3919271092777835E-2</c:v>
                </c:pt>
                <c:pt idx="8">
                  <c:v>4.9995033425122723E-2</c:v>
                </c:pt>
                <c:pt idx="9">
                  <c:v>5.3140875235949209E-2</c:v>
                </c:pt>
                <c:pt idx="10">
                  <c:v>6.1737846614161186E-2</c:v>
                </c:pt>
                <c:pt idx="11">
                  <c:v>6.5084417751379908E-2</c:v>
                </c:pt>
                <c:pt idx="12">
                  <c:v>7.4985096585490837E-2</c:v>
                </c:pt>
                <c:pt idx="13">
                  <c:v>8.7560641288871199E-2</c:v>
                </c:pt>
                <c:pt idx="14">
                  <c:v>8.6456777588806863E-2</c:v>
                </c:pt>
                <c:pt idx="15">
                  <c:v>6.857031865632969E-2</c:v>
                </c:pt>
                <c:pt idx="16">
                  <c:v>4.9305469150928233E-2</c:v>
                </c:pt>
                <c:pt idx="17">
                  <c:v>3.4558948225560132E-2</c:v>
                </c:pt>
              </c:numCache>
            </c:numRef>
          </c:val>
          <c:extLst>
            <c:ext xmlns:c16="http://schemas.microsoft.com/office/drawing/2014/chart" uri="{C3380CC4-5D6E-409C-BE32-E72D297353CC}">
              <c16:uniqueId val="{00000000-5077-4D5E-8DDC-286C5DD65D4E}"/>
            </c:ext>
          </c:extLst>
        </c:ser>
        <c:ser>
          <c:idx val="1"/>
          <c:order val="1"/>
          <c:tx>
            <c:v>Femmes</c:v>
          </c:tx>
          <c:spPr>
            <a:solidFill>
              <a:schemeClr val="accent2"/>
            </a:solidFill>
            <a:ln>
              <a:solidFill>
                <a:schemeClr val="accent2"/>
              </a:solidFill>
            </a:ln>
            <a:effectLst/>
          </c:spPr>
          <c:invertIfNegative val="0"/>
          <c:cat>
            <c:strLit>
              <c:ptCount val="18"/>
              <c:pt idx="0">
                <c:v>Moins de 100 €</c:v>
              </c:pt>
              <c:pt idx="1">
                <c:v>100€ à 199€</c:v>
              </c:pt>
              <c:pt idx="2">
                <c:v>200€ à 299€</c:v>
              </c:pt>
              <c:pt idx="3">
                <c:v>300€ à 399€</c:v>
              </c:pt>
              <c:pt idx="4">
                <c:v>400€ à 499€</c:v>
              </c:pt>
              <c:pt idx="5">
                <c:v>500€ à 599€</c:v>
              </c:pt>
              <c:pt idx="6">
                <c:v>600€ à 699€</c:v>
              </c:pt>
              <c:pt idx="7">
                <c:v>700€ à 799€</c:v>
              </c:pt>
              <c:pt idx="8">
                <c:v>800€ à 899€</c:v>
              </c:pt>
              <c:pt idx="9">
                <c:v>900€ à 999€</c:v>
              </c:pt>
              <c:pt idx="10">
                <c:v>1000€ à 1099€</c:v>
              </c:pt>
              <c:pt idx="11">
                <c:v>1100€ à 1199€</c:v>
              </c:pt>
              <c:pt idx="12">
                <c:v>1200€ à 1299€</c:v>
              </c:pt>
              <c:pt idx="13">
                <c:v>1300€ à 1399€</c:v>
              </c:pt>
              <c:pt idx="14">
                <c:v>1400€ à 1499€</c:v>
              </c:pt>
              <c:pt idx="15">
                <c:v>1500€ à 1599€</c:v>
              </c:pt>
              <c:pt idx="16">
                <c:v>1600€ à 1699€</c:v>
              </c:pt>
              <c:pt idx="17">
                <c:v>1700€ à 1799€</c:v>
              </c:pt>
            </c:strLit>
          </c:cat>
          <c:val>
            <c:numRef>
              <c:f>'Montant global par tranche'!$I$34:$I$51</c:f>
              <c:numCache>
                <c:formatCode>0.00%</c:formatCode>
                <c:ptCount val="18"/>
                <c:pt idx="0">
                  <c:v>8.5088381032784183E-2</c:v>
                </c:pt>
                <c:pt idx="1">
                  <c:v>7.2051978435348413E-2</c:v>
                </c:pt>
                <c:pt idx="2">
                  <c:v>6.664421412986668E-2</c:v>
                </c:pt>
                <c:pt idx="3">
                  <c:v>6.8310740323061128E-2</c:v>
                </c:pt>
                <c:pt idx="4">
                  <c:v>4.8059805942283283E-2</c:v>
                </c:pt>
                <c:pt idx="5">
                  <c:v>4.4514882409772492E-2</c:v>
                </c:pt>
                <c:pt idx="6">
                  <c:v>4.420270623885645E-2</c:v>
                </c:pt>
                <c:pt idx="7">
                  <c:v>6.8765827935553095E-2</c:v>
                </c:pt>
                <c:pt idx="8">
                  <c:v>9.6288528332570594E-2</c:v>
                </c:pt>
                <c:pt idx="9">
                  <c:v>7.1584120507199783E-2</c:v>
                </c:pt>
                <c:pt idx="10">
                  <c:v>6.3147353421736427E-2</c:v>
                </c:pt>
                <c:pt idx="11">
                  <c:v>5.3687916239731792E-2</c:v>
                </c:pt>
                <c:pt idx="12">
                  <c:v>4.831149725449823E-2</c:v>
                </c:pt>
                <c:pt idx="13">
                  <c:v>4.9341249071540007E-2</c:v>
                </c:pt>
                <c:pt idx="14">
                  <c:v>4.3649635477144268E-2</c:v>
                </c:pt>
                <c:pt idx="15">
                  <c:v>3.2248413752654775E-2</c:v>
                </c:pt>
                <c:pt idx="16">
                  <c:v>2.0352284249580264E-2</c:v>
                </c:pt>
                <c:pt idx="17">
                  <c:v>1.1819043234019749E-2</c:v>
                </c:pt>
              </c:numCache>
            </c:numRef>
          </c:val>
          <c:extLst>
            <c:ext xmlns:c16="http://schemas.microsoft.com/office/drawing/2014/chart" uri="{C3380CC4-5D6E-409C-BE32-E72D297353CC}">
              <c16:uniqueId val="{00000001-5077-4D5E-8DDC-286C5DD65D4E}"/>
            </c:ext>
          </c:extLst>
        </c:ser>
        <c:dLbls>
          <c:showLegendKey val="0"/>
          <c:showVal val="0"/>
          <c:showCatName val="0"/>
          <c:showSerName val="0"/>
          <c:showPercent val="0"/>
          <c:showBubbleSize val="0"/>
        </c:dLbls>
        <c:gapWidth val="50"/>
        <c:axId val="590402496"/>
        <c:axId val="1"/>
      </c:barChart>
      <c:lineChart>
        <c:grouping val="standard"/>
        <c:varyColors val="0"/>
        <c:ser>
          <c:idx val="2"/>
          <c:order val="2"/>
          <c:tx>
            <c:v>Hommes et Femmes</c:v>
          </c:tx>
          <c:spPr>
            <a:ln w="28575" cap="rnd">
              <a:solidFill>
                <a:schemeClr val="accent3"/>
              </a:solidFill>
              <a:prstDash val="sysDash"/>
              <a:round/>
            </a:ln>
            <a:effectLst/>
          </c:spPr>
          <c:marker>
            <c:symbol val="none"/>
          </c:marker>
          <c:val>
            <c:numRef>
              <c:f>'Montant global par tranche'!$L$34:$L$51</c:f>
              <c:numCache>
                <c:formatCode>0.00%</c:formatCode>
                <c:ptCount val="18"/>
                <c:pt idx="0">
                  <c:v>9.6818972021543409E-2</c:v>
                </c:pt>
                <c:pt idx="1">
                  <c:v>6.5881782328035335E-2</c:v>
                </c:pt>
                <c:pt idx="2">
                  <c:v>5.335122401239481E-2</c:v>
                </c:pt>
                <c:pt idx="3">
                  <c:v>5.1434727580750926E-2</c:v>
                </c:pt>
                <c:pt idx="4">
                  <c:v>3.646652200507388E-2</c:v>
                </c:pt>
                <c:pt idx="5">
                  <c:v>3.3979098992599856E-2</c:v>
                </c:pt>
                <c:pt idx="6">
                  <c:v>3.4798319503017053E-2</c:v>
                </c:pt>
                <c:pt idx="7">
                  <c:v>5.3424003180449646E-2</c:v>
                </c:pt>
                <c:pt idx="8">
                  <c:v>7.5906982764788328E-2</c:v>
                </c:pt>
                <c:pt idx="9">
                  <c:v>6.3464149339213891E-2</c:v>
                </c:pt>
                <c:pt idx="10">
                  <c:v>6.2526792643507689E-2</c:v>
                </c:pt>
                <c:pt idx="11">
                  <c:v>5.8705431450828675E-2</c:v>
                </c:pt>
                <c:pt idx="12">
                  <c:v>6.005503014844546E-2</c:v>
                </c:pt>
                <c:pt idx="13">
                  <c:v>6.616802539525099E-2</c:v>
                </c:pt>
                <c:pt idx="14">
                  <c:v>6.2496251385484675E-2</c:v>
                </c:pt>
                <c:pt idx="15">
                  <c:v>4.8239787084543857E-2</c:v>
                </c:pt>
                <c:pt idx="16">
                  <c:v>3.309944578013712E-2</c:v>
                </c:pt>
                <c:pt idx="17">
                  <c:v>2.1830696290647246E-2</c:v>
                </c:pt>
              </c:numCache>
            </c:numRef>
          </c:val>
          <c:smooth val="0"/>
          <c:extLst>
            <c:ext xmlns:c16="http://schemas.microsoft.com/office/drawing/2014/chart" uri="{C3380CC4-5D6E-409C-BE32-E72D297353CC}">
              <c16:uniqueId val="{00000002-5077-4D5E-8DDC-286C5DD65D4E}"/>
            </c:ext>
          </c:extLst>
        </c:ser>
        <c:dLbls>
          <c:showLegendKey val="0"/>
          <c:showVal val="0"/>
          <c:showCatName val="0"/>
          <c:showSerName val="0"/>
          <c:showPercent val="0"/>
          <c:showBubbleSize val="0"/>
        </c:dLbls>
        <c:marker val="1"/>
        <c:smooth val="0"/>
        <c:axId val="590402496"/>
        <c:axId val="1"/>
      </c:lineChart>
      <c:catAx>
        <c:axId val="590402496"/>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300000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
        <c:crosses val="autoZero"/>
        <c:auto val="0"/>
        <c:lblAlgn val="ctr"/>
        <c:lblOffset val="100"/>
        <c:noMultiLvlLbl val="0"/>
      </c:catAx>
      <c:valAx>
        <c:axId val="1"/>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90402496"/>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0" i="0" u="none" strike="noStrike" kern="1200" baseline="0">
                <a:solidFill>
                  <a:schemeClr val="accent4"/>
                </a:solidFill>
                <a:latin typeface="+mn-lt"/>
                <a:ea typeface="+mn-ea"/>
                <a:cs typeface="+mn-cs"/>
              </a:defRPr>
            </a:pPr>
            <a:endParaRPr lang="fr-FR"/>
          </a:p>
        </c:txPr>
      </c:legendEntry>
      <c:legendEntry>
        <c:idx val="1"/>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fr-FR"/>
          </a:p>
        </c:txPr>
      </c:legendEntry>
      <c:legendEntry>
        <c:idx val="2"/>
        <c:txPr>
          <a:bodyPr rot="0" spcFirstLastPara="1" vertOverflow="ellipsis" vert="horz" wrap="square" anchor="ctr" anchorCtr="1"/>
          <a:lstStyle/>
          <a:p>
            <a:pPr>
              <a:defRPr sz="900" b="0" i="0" u="none" strike="noStrike" kern="1200" baseline="0">
                <a:solidFill>
                  <a:schemeClr val="accent3"/>
                </a:solidFill>
                <a:latin typeface="+mn-lt"/>
                <a:ea typeface="+mn-ea"/>
                <a:cs typeface="+mn-cs"/>
              </a:defRPr>
            </a:pPr>
            <a:endParaRPr lang="fr-FR"/>
          </a:p>
        </c:txPr>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31893631665631E-2"/>
          <c:y val="4.1104696818472189E-2"/>
          <c:w val="0.84962151663391128"/>
          <c:h val="0.72808555279141751"/>
        </c:manualLayout>
      </c:layout>
      <c:lineChart>
        <c:grouping val="standard"/>
        <c:varyColors val="0"/>
        <c:ser>
          <c:idx val="0"/>
          <c:order val="0"/>
          <c:tx>
            <c:v>Hommes</c:v>
          </c:tx>
          <c:spPr>
            <a:ln w="28575" cap="rnd">
              <a:solidFill>
                <a:schemeClr val="accent4"/>
              </a:solidFill>
              <a:round/>
            </a:ln>
            <a:effectLst/>
          </c:spPr>
          <c:marker>
            <c:symbol val="none"/>
          </c:marker>
          <c:dLbls>
            <c:dLbl>
              <c:idx val="0"/>
              <c:layout>
                <c:manualLayout>
                  <c:x val="-3.4732275235687213E-2"/>
                  <c:y val="-8.796296296296300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49F-4D40-A107-3DFCFB1A7E2F}"/>
                </c:ext>
              </c:extLst>
            </c:dLbl>
            <c:dLbl>
              <c:idx val="22"/>
              <c:layout>
                <c:manualLayout>
                  <c:x val="-3.7047760251399685E-2"/>
                  <c:y val="-9.722222222222222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23A-4250-B486-8035C7BB11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'Mt global_évolution'!$A$16:$A$39</c15:sqref>
                  </c15:fullRef>
                </c:ext>
              </c:extLst>
              <c:f>'Mt global_évolution'!$A$17:$A$39</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'Mt global_évolution'!$B$16:$B$39</c15:sqref>
                  </c15:fullRef>
                </c:ext>
              </c:extLst>
              <c:f>'Mt global_évolution'!$B$17:$B$39</c:f>
              <c:numCache>
                <c:formatCode>#\ ##0\ "€"</c:formatCode>
                <c:ptCount val="23"/>
                <c:pt idx="0">
                  <c:v>609.96</c:v>
                </c:pt>
                <c:pt idx="1">
                  <c:v>625.13</c:v>
                </c:pt>
                <c:pt idx="2">
                  <c:v>639.32000000000005</c:v>
                </c:pt>
                <c:pt idx="3">
                  <c:v>654.64</c:v>
                </c:pt>
                <c:pt idx="4">
                  <c:v>671.1</c:v>
                </c:pt>
                <c:pt idx="5">
                  <c:v>680.74</c:v>
                </c:pt>
                <c:pt idx="6">
                  <c:v>690.12</c:v>
                </c:pt>
                <c:pt idx="7">
                  <c:v>706.35</c:v>
                </c:pt>
                <c:pt idx="8">
                  <c:v>724.54</c:v>
                </c:pt>
                <c:pt idx="9">
                  <c:v>736.73</c:v>
                </c:pt>
                <c:pt idx="10">
                  <c:v>741.23</c:v>
                </c:pt>
                <c:pt idx="11">
                  <c:v>746.05</c:v>
                </c:pt>
                <c:pt idx="12">
                  <c:v>749.74</c:v>
                </c:pt>
                <c:pt idx="13">
                  <c:v>762.79</c:v>
                </c:pt>
                <c:pt idx="14">
                  <c:v>769.12</c:v>
                </c:pt>
                <c:pt idx="15">
                  <c:v>777.4</c:v>
                </c:pt>
                <c:pt idx="17">
                  <c:v>832.3</c:v>
                </c:pt>
                <c:pt idx="18">
                  <c:v>847.96</c:v>
                </c:pt>
                <c:pt idx="19">
                  <c:v>857.69988771264798</c:v>
                </c:pt>
                <c:pt idx="20">
                  <c:v>908</c:v>
                </c:pt>
                <c:pt idx="21">
                  <c:v>921.77988600157698</c:v>
                </c:pt>
                <c:pt idx="22">
                  <c:v>978.16706253143366</c:v>
                </c:pt>
              </c:numCache>
            </c:numRef>
          </c:val>
          <c:smooth val="0"/>
          <c:extLst>
            <c:ext xmlns:c15="http://schemas.microsoft.com/office/drawing/2012/chart" uri="{02D57815-91ED-43cb-92C2-25804820EDAC}">
              <c15:categoryFilterExceptions>
                <c15:categoryFilterException>
                  <c15:sqref>'Mt global_évolution'!$B$16</c15:sqref>
                  <c15:dLbl>
                    <c:idx val="-1"/>
                    <c:layout>
                      <c:manualLayout>
                        <c:x val="-1.3892910094274902E-2"/>
                        <c:y val="-7.8703703703703706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4-BDDE-4711-88DF-15FD5ADBF210}"/>
                      </c:ext>
                    </c:extLst>
                  </c15:dLbl>
                </c15:categoryFilterException>
              </c15:categoryFilterExceptions>
            </c:ext>
            <c:ext xmlns:c16="http://schemas.microsoft.com/office/drawing/2014/chart" uri="{C3380CC4-5D6E-409C-BE32-E72D297353CC}">
              <c16:uniqueId val="{00000000-CFD9-4C8A-8ED0-127FB11A8FDF}"/>
            </c:ext>
          </c:extLst>
        </c:ser>
        <c:ser>
          <c:idx val="1"/>
          <c:order val="1"/>
          <c:tx>
            <c:v>Femmes</c:v>
          </c:tx>
          <c:spPr>
            <a:ln w="28575" cap="rnd">
              <a:solidFill>
                <a:schemeClr val="accent2"/>
              </a:solidFill>
              <a:round/>
            </a:ln>
            <a:effectLst/>
          </c:spPr>
          <c:marker>
            <c:symbol val="none"/>
          </c:marker>
          <c:dLbls>
            <c:dLbl>
              <c:idx val="0"/>
              <c:layout>
                <c:manualLayout>
                  <c:x val="-2.0839365141412321E-2"/>
                  <c:y val="0.10185185185185185"/>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149F-4D40-A107-3DFCFB1A7E2F}"/>
                </c:ext>
              </c:extLst>
            </c:dLbl>
            <c:dLbl>
              <c:idx val="22"/>
              <c:layout>
                <c:manualLayout>
                  <c:x val="-1.157742507856257E-2"/>
                  <c:y val="0.11574074074074074"/>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23A-4250-B486-8035C7BB112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'Mt global_évolution'!$A$16:$A$39</c15:sqref>
                  </c15:fullRef>
                </c:ext>
              </c:extLst>
              <c:f>'Mt global_évolution'!$A$17:$A$39</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'Mt global_évolution'!$C$16:$C$39</c15:sqref>
                  </c15:fullRef>
                </c:ext>
              </c:extLst>
              <c:f>'Mt global_évolution'!$C$17:$C$39</c:f>
              <c:numCache>
                <c:formatCode>#\ ##0\ "€"</c:formatCode>
                <c:ptCount val="23"/>
                <c:pt idx="0">
                  <c:v>464.92</c:v>
                </c:pt>
                <c:pt idx="1">
                  <c:v>477.36</c:v>
                </c:pt>
                <c:pt idx="2">
                  <c:v>490.43</c:v>
                </c:pt>
                <c:pt idx="3">
                  <c:v>504.62</c:v>
                </c:pt>
                <c:pt idx="4">
                  <c:v>519.85</c:v>
                </c:pt>
                <c:pt idx="5">
                  <c:v>530.82000000000005</c:v>
                </c:pt>
                <c:pt idx="6">
                  <c:v>541.78</c:v>
                </c:pt>
                <c:pt idx="7">
                  <c:v>557.45000000000005</c:v>
                </c:pt>
                <c:pt idx="8">
                  <c:v>573.27</c:v>
                </c:pt>
                <c:pt idx="9">
                  <c:v>585.27</c:v>
                </c:pt>
                <c:pt idx="10">
                  <c:v>590.73</c:v>
                </c:pt>
                <c:pt idx="11">
                  <c:v>596.27</c:v>
                </c:pt>
                <c:pt idx="12">
                  <c:v>601.66</c:v>
                </c:pt>
                <c:pt idx="13">
                  <c:v>613.69000000000005</c:v>
                </c:pt>
                <c:pt idx="14">
                  <c:v>619.92999999999995</c:v>
                </c:pt>
                <c:pt idx="15">
                  <c:v>627.95000000000005</c:v>
                </c:pt>
                <c:pt idx="17">
                  <c:v>649.16999999999996</c:v>
                </c:pt>
                <c:pt idx="18">
                  <c:v>664.32</c:v>
                </c:pt>
                <c:pt idx="19">
                  <c:v>673.87677113500695</c:v>
                </c:pt>
                <c:pt idx="20">
                  <c:v>715</c:v>
                </c:pt>
                <c:pt idx="21">
                  <c:v>729.458233218175</c:v>
                </c:pt>
                <c:pt idx="22">
                  <c:v>778.29270260511419</c:v>
                </c:pt>
              </c:numCache>
            </c:numRef>
          </c:val>
          <c:smooth val="0"/>
          <c:extLst>
            <c:ext xmlns:c15="http://schemas.microsoft.com/office/drawing/2012/chart" uri="{02D57815-91ED-43cb-92C2-25804820EDAC}">
              <c15:categoryFilterExceptions>
                <c15:categoryFilterException>
                  <c15:sqref>'Mt global_évolution'!$C$16</c15:sqref>
                  <c15:dLbl>
                    <c:idx val="-1"/>
                    <c:layout>
                      <c:manualLayout>
                        <c:x val="-3.0101305204262255E-2"/>
                        <c:y val="6.4814814814814811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6-BDDE-4711-88DF-15FD5ADBF210}"/>
                      </c:ext>
                    </c:extLst>
                  </c15:dLbl>
                </c15:categoryFilterException>
              </c15:categoryFilterExceptions>
            </c:ext>
            <c:ext xmlns:c16="http://schemas.microsoft.com/office/drawing/2014/chart" uri="{C3380CC4-5D6E-409C-BE32-E72D297353CC}">
              <c16:uniqueId val="{00000001-CFD9-4C8A-8ED0-127FB11A8FDF}"/>
            </c:ext>
          </c:extLst>
        </c:ser>
        <c:ser>
          <c:idx val="2"/>
          <c:order val="2"/>
          <c:tx>
            <c:v>Ensemble</c:v>
          </c:tx>
          <c:spPr>
            <a:ln w="28575" cap="rnd">
              <a:solidFill>
                <a:schemeClr val="accent3"/>
              </a:solidFill>
              <a:round/>
            </a:ln>
            <a:effectLst/>
          </c:spPr>
          <c:marker>
            <c:symbol val="none"/>
          </c:marker>
          <c:dLbls>
            <c:dLbl>
              <c:idx val="0"/>
              <c:layout>
                <c:manualLayout>
                  <c:x val="-7.4095520502799384E-2"/>
                  <c:y val="-8.4875562720133283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49F-4D40-A107-3DFCFB1A7E2F}"/>
                </c:ext>
              </c:extLst>
            </c:dLbl>
            <c:dLbl>
              <c:idx val="22"/>
              <c:layout>
                <c:manualLayout>
                  <c:x val="4.6309700314249606E-3"/>
                  <c:y val="-2.314814814814814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23A-4250-B486-8035C7BB1125}"/>
                </c:ext>
              </c:extLst>
            </c:dLbl>
            <c:numFmt formatCode="#,##0\ &quot;€&quot;"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xmlns:c15="http://schemas.microsoft.com/office/drawing/2012/chart" uri="{02D57815-91ED-43cb-92C2-25804820EDAC}">
                  <c15:fullRef>
                    <c15:sqref>'Mt global_évolution'!$A$16:$A$39</c15:sqref>
                  </c15:fullRef>
                </c:ext>
              </c:extLst>
              <c:f>'Mt global_évolution'!$A$17:$A$39</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7">
                  <c:v>2019*</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'Mt global_évolution'!$D$16:$D$39</c15:sqref>
                  </c15:fullRef>
                </c:ext>
              </c:extLst>
              <c:f>'Mt global_évolution'!$D$17:$D$39</c:f>
              <c:numCache>
                <c:formatCode>#\ ##0\ "€"</c:formatCode>
                <c:ptCount val="23"/>
                <c:pt idx="0">
                  <c:v>530.12</c:v>
                </c:pt>
                <c:pt idx="1">
                  <c:v>544.00470668387004</c:v>
                </c:pt>
                <c:pt idx="2">
                  <c:v>557.79</c:v>
                </c:pt>
                <c:pt idx="3">
                  <c:v>572.62</c:v>
                </c:pt>
                <c:pt idx="4">
                  <c:v>588.54</c:v>
                </c:pt>
                <c:pt idx="5">
                  <c:v>598.63</c:v>
                </c:pt>
                <c:pt idx="6">
                  <c:v>608.71</c:v>
                </c:pt>
                <c:pt idx="7">
                  <c:v>624.36</c:v>
                </c:pt>
                <c:pt idx="8">
                  <c:v>641.04</c:v>
                </c:pt>
                <c:pt idx="9">
                  <c:v>653.04</c:v>
                </c:pt>
                <c:pt idx="10">
                  <c:v>658</c:v>
                </c:pt>
                <c:pt idx="11">
                  <c:v>663.13</c:v>
                </c:pt>
                <c:pt idx="12">
                  <c:v>667.71</c:v>
                </c:pt>
                <c:pt idx="13">
                  <c:v>680.12</c:v>
                </c:pt>
                <c:pt idx="14">
                  <c:v>686.16</c:v>
                </c:pt>
                <c:pt idx="15">
                  <c:v>694.05</c:v>
                </c:pt>
                <c:pt idx="17">
                  <c:v>730.5</c:v>
                </c:pt>
                <c:pt idx="18">
                  <c:v>745.73</c:v>
                </c:pt>
                <c:pt idx="19">
                  <c:v>755.11717016790499</c:v>
                </c:pt>
                <c:pt idx="20">
                  <c:v>800</c:v>
                </c:pt>
                <c:pt idx="21">
                  <c:v>814.24273818562006</c:v>
                </c:pt>
                <c:pt idx="22">
                  <c:v>866.29099227442089</c:v>
                </c:pt>
              </c:numCache>
            </c:numRef>
          </c:val>
          <c:smooth val="0"/>
          <c:extLst>
            <c:ext xmlns:c15="http://schemas.microsoft.com/office/drawing/2012/chart" uri="{02D57815-91ED-43cb-92C2-25804820EDAC}">
              <c15:categoryFilterExceptions>
                <c15:categoryFilterException>
                  <c15:sqref>'Mt global_évolution'!$D$16</c15:sqref>
                  <c15:dLbl>
                    <c:idx val="-1"/>
                    <c:layout>
                      <c:manualLayout>
                        <c:x val="-5.5571640377099524E-2"/>
                        <c:y val="-3.2407407407407447E-2"/>
                      </c:manualLayout>
                    </c:layout>
                    <c:showLegendKey val="0"/>
                    <c:showVal val="1"/>
                    <c:showCatName val="0"/>
                    <c:showSerName val="0"/>
                    <c:showPercent val="0"/>
                    <c:showBubbleSize val="0"/>
                    <c:extLst>
                      <c:ext uri="{CE6537A1-D6FC-4f65-9D91-7224C49458BB}"/>
                      <c:ext xmlns:c16="http://schemas.microsoft.com/office/drawing/2014/chart" uri="{C3380CC4-5D6E-409C-BE32-E72D297353CC}">
                        <c16:uniqueId val="{00000005-BDDE-4711-88DF-15FD5ADBF210}"/>
                      </c:ext>
                    </c:extLst>
                  </c15:dLbl>
                </c15:categoryFilterException>
              </c15:categoryFilterExceptions>
            </c:ext>
            <c:ext xmlns:c16="http://schemas.microsoft.com/office/drawing/2014/chart" uri="{C3380CC4-5D6E-409C-BE32-E72D297353CC}">
              <c16:uniqueId val="{00000002-CFD9-4C8A-8ED0-127FB11A8FDF}"/>
            </c:ext>
          </c:extLst>
        </c:ser>
        <c:dLbls>
          <c:showLegendKey val="0"/>
          <c:showVal val="0"/>
          <c:showCatName val="0"/>
          <c:showSerName val="0"/>
          <c:showPercent val="0"/>
          <c:showBubbleSize val="0"/>
        </c:dLbls>
        <c:smooth val="0"/>
        <c:axId val="356365168"/>
        <c:axId val="356356312"/>
      </c:lineChart>
      <c:catAx>
        <c:axId val="3563651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56312"/>
        <c:crosses val="autoZero"/>
        <c:auto val="1"/>
        <c:lblAlgn val="ctr"/>
        <c:lblOffset val="100"/>
        <c:noMultiLvlLbl val="0"/>
      </c:catAx>
      <c:valAx>
        <c:axId val="356356312"/>
        <c:scaling>
          <c:orientation val="minMax"/>
        </c:scaling>
        <c:delete val="0"/>
        <c:axPos val="l"/>
        <c:majorGridlines>
          <c:spPr>
            <a:ln w="9525" cap="flat" cmpd="sng" algn="ctr">
              <a:solidFill>
                <a:schemeClr val="tx1">
                  <a:lumMod val="15000"/>
                  <a:lumOff val="85000"/>
                </a:schemeClr>
              </a:solidFill>
              <a:round/>
            </a:ln>
            <a:effectLst/>
          </c:spPr>
        </c:majorGridlines>
        <c:numFmt formatCode="#\ ##0\ &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56365168"/>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Entry>
      <c:legendEntry>
        <c:idx val="1"/>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Entry>
      <c:legendEntry>
        <c:idx val="2"/>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fr-FR"/>
          </a:p>
        </c:txPr>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53243438618838"/>
          <c:y val="4.793028322440087E-2"/>
          <c:w val="0.82139598562802307"/>
          <c:h val="0.67826257011991153"/>
        </c:manualLayout>
      </c:layout>
      <c:lineChart>
        <c:grouping val="standard"/>
        <c:varyColors val="0"/>
        <c:ser>
          <c:idx val="0"/>
          <c:order val="0"/>
          <c:tx>
            <c:strRef>
              <c:f>'Mt global_carrière complète'!$B$5</c:f>
              <c:strCache>
                <c:ptCount val="1"/>
                <c:pt idx="0">
                  <c:v>Hommes </c:v>
                </c:pt>
              </c:strCache>
            </c:strRef>
          </c:tx>
          <c:spPr>
            <a:ln w="28575" cap="rnd">
              <a:solidFill>
                <a:schemeClr val="accent4"/>
              </a:solidFill>
              <a:round/>
            </a:ln>
            <a:effectLst/>
          </c:spPr>
          <c:marker>
            <c:symbol val="none"/>
          </c:marker>
          <c:dLbls>
            <c:dLbl>
              <c:idx val="0"/>
              <c:layout>
                <c:manualLayout>
                  <c:x val="-6.8117306384651632E-2"/>
                  <c:y val="-6.493506493506495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58-45C2-905A-E959863E8746}"/>
                </c:ext>
              </c:extLst>
            </c:dLbl>
            <c:dLbl>
              <c:idx val="19"/>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DC-4394-9AF6-15C043CFC4E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complète'!$A$25:$A$28)</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pt idx="19">
                  <c:v>2024</c:v>
                </c:pt>
              </c:strCache>
            </c:strRef>
          </c:cat>
          <c:val>
            <c:numRef>
              <c:f>('Mt global_carrière complète'!$B$6:$B$21,'Mt global_carrière complète'!$B$25:$B$28)</c:f>
              <c:numCache>
                <c:formatCode>_-* #\ ##0\ [$€-40C]_-;\-* #\ ##0\ [$€-40C]_-;_-* "-"??\ [$€-40C]_-;_-@_-</c:formatCode>
                <c:ptCount val="20"/>
                <c:pt idx="0">
                  <c:v>941</c:v>
                </c:pt>
                <c:pt idx="1">
                  <c:v>963</c:v>
                </c:pt>
                <c:pt idx="2">
                  <c:v>982.31</c:v>
                </c:pt>
                <c:pt idx="3">
                  <c:v>1002.96</c:v>
                </c:pt>
                <c:pt idx="4">
                  <c:v>1025.3</c:v>
                </c:pt>
                <c:pt idx="5">
                  <c:v>1039.28</c:v>
                </c:pt>
                <c:pt idx="6">
                  <c:v>1052.58</c:v>
                </c:pt>
                <c:pt idx="7">
                  <c:v>1078.43</c:v>
                </c:pt>
                <c:pt idx="8">
                  <c:v>1105.6400000000001</c:v>
                </c:pt>
                <c:pt idx="9">
                  <c:v>1125.4100000000001</c:v>
                </c:pt>
                <c:pt idx="10">
                  <c:v>1131.19</c:v>
                </c:pt>
                <c:pt idx="11">
                  <c:v>1138.3599999999999</c:v>
                </c:pt>
                <c:pt idx="12">
                  <c:v>1144.27</c:v>
                </c:pt>
                <c:pt idx="13">
                  <c:v>1159.27</c:v>
                </c:pt>
                <c:pt idx="14">
                  <c:v>1165</c:v>
                </c:pt>
                <c:pt idx="15">
                  <c:v>1175</c:v>
                </c:pt>
                <c:pt idx="16">
                  <c:v>1207</c:v>
                </c:pt>
                <c:pt idx="17">
                  <c:v>1277</c:v>
                </c:pt>
                <c:pt idx="18">
                  <c:v>1294.53627690851</c:v>
                </c:pt>
                <c:pt idx="19">
                  <c:v>1372.8136366162637</c:v>
                </c:pt>
              </c:numCache>
            </c:numRef>
          </c:val>
          <c:smooth val="0"/>
          <c:extLst>
            <c:ext xmlns:c16="http://schemas.microsoft.com/office/drawing/2014/chart" uri="{C3380CC4-5D6E-409C-BE32-E72D297353CC}">
              <c16:uniqueId val="{00000000-2F75-47E6-B1A3-771560C88594}"/>
            </c:ext>
          </c:extLst>
        </c:ser>
        <c:ser>
          <c:idx val="1"/>
          <c:order val="1"/>
          <c:tx>
            <c:strRef>
              <c:f>'Mt global_carrière complète'!$C$5</c:f>
              <c:strCache>
                <c:ptCount val="1"/>
                <c:pt idx="0">
                  <c:v>Femmes</c:v>
                </c:pt>
              </c:strCache>
            </c:strRef>
          </c:tx>
          <c:spPr>
            <a:ln w="28575" cap="rnd">
              <a:solidFill>
                <a:schemeClr val="accent2"/>
              </a:solidFill>
              <a:round/>
            </a:ln>
            <a:effectLst/>
          </c:spPr>
          <c:marker>
            <c:symbol val="none"/>
          </c:marker>
          <c:dLbls>
            <c:dLbl>
              <c:idx val="0"/>
              <c:layout>
                <c:manualLayout>
                  <c:x val="-5.8025853586925462E-2"/>
                  <c:y val="4.761904761904758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E58-45C2-905A-E959863E8746}"/>
                </c:ext>
              </c:extLst>
            </c:dLbl>
            <c:dLbl>
              <c:idx val="19"/>
              <c:layout>
                <c:manualLayout>
                  <c:x val="-3.0274358393178494E-2"/>
                  <c:y val="6.4935064935064915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5DC-4394-9AF6-15C043CFC4E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complète'!$A$25:$A$28)</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pt idx="19">
                  <c:v>2024</c:v>
                </c:pt>
              </c:strCache>
            </c:strRef>
          </c:cat>
          <c:val>
            <c:numRef>
              <c:f>('Mt global_carrière complète'!$C$6:$C$21,'Mt global_carrière complète'!$C$25:$C$28)</c:f>
              <c:numCache>
                <c:formatCode>_-* #\ ##0\ [$€-40C]_-;\-* #\ ##0\ [$€-40C]_-;_-* "-"??\ [$€-40C]_-;_-@_-</c:formatCode>
                <c:ptCount val="20"/>
                <c:pt idx="0">
                  <c:v>809</c:v>
                </c:pt>
                <c:pt idx="1">
                  <c:v>828</c:v>
                </c:pt>
                <c:pt idx="2">
                  <c:v>846.32</c:v>
                </c:pt>
                <c:pt idx="3">
                  <c:v>865.18</c:v>
                </c:pt>
                <c:pt idx="4">
                  <c:v>885.68</c:v>
                </c:pt>
                <c:pt idx="5">
                  <c:v>898.12</c:v>
                </c:pt>
                <c:pt idx="6">
                  <c:v>909.85</c:v>
                </c:pt>
                <c:pt idx="7">
                  <c:v>933.18</c:v>
                </c:pt>
                <c:pt idx="8">
                  <c:v>957.21</c:v>
                </c:pt>
                <c:pt idx="9">
                  <c:v>974.58</c:v>
                </c:pt>
                <c:pt idx="10">
                  <c:v>979.88</c:v>
                </c:pt>
                <c:pt idx="11">
                  <c:v>986.99</c:v>
                </c:pt>
                <c:pt idx="12">
                  <c:v>992</c:v>
                </c:pt>
                <c:pt idx="13">
                  <c:v>1003.6</c:v>
                </c:pt>
                <c:pt idx="14">
                  <c:v>1008</c:v>
                </c:pt>
                <c:pt idx="15">
                  <c:v>1016</c:v>
                </c:pt>
                <c:pt idx="16">
                  <c:v>1047</c:v>
                </c:pt>
                <c:pt idx="17">
                  <c:v>1107</c:v>
                </c:pt>
                <c:pt idx="18">
                  <c:v>1127.51725288896</c:v>
                </c:pt>
                <c:pt idx="19">
                  <c:v>1201.9512725394416</c:v>
                </c:pt>
              </c:numCache>
            </c:numRef>
          </c:val>
          <c:smooth val="0"/>
          <c:extLst>
            <c:ext xmlns:c16="http://schemas.microsoft.com/office/drawing/2014/chart" uri="{C3380CC4-5D6E-409C-BE32-E72D297353CC}">
              <c16:uniqueId val="{00000001-2F75-47E6-B1A3-771560C88594}"/>
            </c:ext>
          </c:extLst>
        </c:ser>
        <c:ser>
          <c:idx val="2"/>
          <c:order val="2"/>
          <c:tx>
            <c:strRef>
              <c:f>'Mt global_carrière complète'!$D$5</c:f>
              <c:strCache>
                <c:ptCount val="1"/>
                <c:pt idx="0">
                  <c:v>Ensemble</c:v>
                </c:pt>
              </c:strCache>
            </c:strRef>
          </c:tx>
          <c:spPr>
            <a:ln w="28575" cap="rnd">
              <a:solidFill>
                <a:schemeClr val="accent3"/>
              </a:solidFill>
              <a:round/>
            </a:ln>
            <a:effectLst/>
          </c:spPr>
          <c:marker>
            <c:symbol val="none"/>
          </c:marker>
          <c:dLbls>
            <c:dLbl>
              <c:idx val="0"/>
              <c:layout>
                <c:manualLayout>
                  <c:x val="-8.8300211980103946E-2"/>
                  <c:y val="0"/>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58-45C2-905A-E959863E8746}"/>
                </c:ext>
              </c:extLst>
            </c:dLbl>
            <c:dLbl>
              <c:idx val="19"/>
              <c:layout>
                <c:manualLayout>
                  <c:x val="0"/>
                  <c:y val="2.164502164502164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5DC-4394-9AF6-15C043CFC4E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('Mt global_carrière complète'!$A$6:$A$21,'Mt global_carrière complète'!$A$25:$A$28)</c:f>
              <c:strCache>
                <c:ptCount val="20"/>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2019(2)</c:v>
                </c:pt>
                <c:pt idx="16">
                  <c:v>2021(3)</c:v>
                </c:pt>
                <c:pt idx="17">
                  <c:v>2022</c:v>
                </c:pt>
                <c:pt idx="18">
                  <c:v>2023</c:v>
                </c:pt>
                <c:pt idx="19">
                  <c:v>2024</c:v>
                </c:pt>
              </c:strCache>
            </c:strRef>
          </c:cat>
          <c:val>
            <c:numRef>
              <c:f>('Mt global_carrière complète'!$D$6:$D$21,'Mt global_carrière complète'!$D$25:$D$28)</c:f>
              <c:numCache>
                <c:formatCode>_-* #\ ##0\ [$€-40C]_-;\-* #\ ##0\ [$€-40C]_-;_-* "-"??\ [$€-40C]_-;_-@_-</c:formatCode>
                <c:ptCount val="20"/>
                <c:pt idx="0">
                  <c:v>890</c:v>
                </c:pt>
                <c:pt idx="1">
                  <c:v>910</c:v>
                </c:pt>
                <c:pt idx="2">
                  <c:v>928.29</c:v>
                </c:pt>
                <c:pt idx="3">
                  <c:v>947.26</c:v>
                </c:pt>
                <c:pt idx="4">
                  <c:v>967.88</c:v>
                </c:pt>
                <c:pt idx="5">
                  <c:v>979.96</c:v>
                </c:pt>
                <c:pt idx="6">
                  <c:v>991.4</c:v>
                </c:pt>
                <c:pt idx="7">
                  <c:v>1015.18</c:v>
                </c:pt>
                <c:pt idx="8">
                  <c:v>1040.22</c:v>
                </c:pt>
                <c:pt idx="9">
                  <c:v>1057.99</c:v>
                </c:pt>
                <c:pt idx="10">
                  <c:v>1062.78</c:v>
                </c:pt>
                <c:pt idx="11">
                  <c:v>1069.2</c:v>
                </c:pt>
                <c:pt idx="12">
                  <c:v>1073.58</c:v>
                </c:pt>
                <c:pt idx="13">
                  <c:v>1086.4100000000001</c:v>
                </c:pt>
                <c:pt idx="14">
                  <c:v>1091</c:v>
                </c:pt>
                <c:pt idx="15">
                  <c:v>1099</c:v>
                </c:pt>
                <c:pt idx="16">
                  <c:v>1133</c:v>
                </c:pt>
                <c:pt idx="17">
                  <c:v>1197</c:v>
                </c:pt>
                <c:pt idx="18">
                  <c:v>1214.8476850163299</c:v>
                </c:pt>
                <c:pt idx="19">
                  <c:v>1290.6016441033801</c:v>
                </c:pt>
              </c:numCache>
            </c:numRef>
          </c:val>
          <c:smooth val="0"/>
          <c:extLst>
            <c:ext xmlns:c16="http://schemas.microsoft.com/office/drawing/2014/chart" uri="{C3380CC4-5D6E-409C-BE32-E72D297353CC}">
              <c16:uniqueId val="{00000002-2F75-47E6-B1A3-771560C88594}"/>
            </c:ext>
          </c:extLst>
        </c:ser>
        <c:dLbls>
          <c:showLegendKey val="0"/>
          <c:showVal val="0"/>
          <c:showCatName val="0"/>
          <c:showSerName val="0"/>
          <c:showPercent val="0"/>
          <c:showBubbleSize val="0"/>
        </c:dLbls>
        <c:smooth val="0"/>
        <c:axId val="478227952"/>
        <c:axId val="478224344"/>
      </c:lineChart>
      <c:catAx>
        <c:axId val="4782279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4344"/>
        <c:crosses val="autoZero"/>
        <c:auto val="1"/>
        <c:lblAlgn val="ctr"/>
        <c:lblOffset val="100"/>
        <c:noMultiLvlLbl val="0"/>
      </c:catAx>
      <c:valAx>
        <c:axId val="478224344"/>
        <c:scaling>
          <c:orientation val="minMax"/>
          <c:max val="1400"/>
        </c:scaling>
        <c:delete val="0"/>
        <c:axPos val="l"/>
        <c:majorGridlines>
          <c:spPr>
            <a:ln w="9525" cap="flat" cmpd="sng" algn="ctr">
              <a:solidFill>
                <a:schemeClr val="tx1">
                  <a:lumMod val="15000"/>
                  <a:lumOff val="85000"/>
                </a:schemeClr>
              </a:solidFill>
              <a:round/>
            </a:ln>
            <a:effectLst/>
          </c:spPr>
        </c:majorGridlines>
        <c:numFmt formatCode="_-* #\ ##0\ [$€-40C]_-;\-* #\ ##0\ [$€-40C]_-;_-* &quot;-&quot;??\ [$€-40C]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78227952"/>
        <c:crosses val="autoZero"/>
        <c:crossBetween val="between"/>
      </c:valAx>
      <c:spPr>
        <a:noFill/>
        <a:ln>
          <a:noFill/>
        </a:ln>
        <a:effectLst/>
      </c:spPr>
    </c:plotArea>
    <c:legend>
      <c:legendPos val="b"/>
      <c:legendEntry>
        <c:idx val="0"/>
        <c:txPr>
          <a:bodyPr rot="0" spcFirstLastPara="1" vertOverflow="ellipsis" vert="horz" wrap="square" anchor="ctr" anchorCtr="1"/>
          <a:lstStyle/>
          <a:p>
            <a:pPr>
              <a:defRPr sz="900" b="0" i="0" u="none" strike="noStrike" kern="1200" baseline="0">
                <a:solidFill>
                  <a:schemeClr val="accent4"/>
                </a:solidFill>
                <a:latin typeface="+mn-lt"/>
                <a:ea typeface="+mn-ea"/>
                <a:cs typeface="+mn-cs"/>
              </a:defRPr>
            </a:pPr>
            <a:endParaRPr lang="fr-FR"/>
          </a:p>
        </c:txPr>
      </c:legendEntry>
      <c:legendEntry>
        <c:idx val="1"/>
        <c:txPr>
          <a:bodyPr rot="0" spcFirstLastPara="1" vertOverflow="ellipsis" vert="horz" wrap="square" anchor="ctr" anchorCtr="1"/>
          <a:lstStyle/>
          <a:p>
            <a:pPr>
              <a:defRPr sz="900" b="0" i="0" u="none" strike="noStrike" kern="1200" baseline="0">
                <a:solidFill>
                  <a:schemeClr val="accent2"/>
                </a:solidFill>
                <a:latin typeface="+mn-lt"/>
                <a:ea typeface="+mn-ea"/>
                <a:cs typeface="+mn-cs"/>
              </a:defRPr>
            </a:pPr>
            <a:endParaRPr lang="fr-FR"/>
          </a:p>
        </c:txPr>
      </c:legendEntry>
      <c:legendEntry>
        <c:idx val="2"/>
        <c:txPr>
          <a:bodyPr rot="0" spcFirstLastPara="1" vertOverflow="ellipsis" vert="horz" wrap="square" anchor="ctr" anchorCtr="1"/>
          <a:lstStyle/>
          <a:p>
            <a:pPr>
              <a:defRPr sz="900" b="0" i="0" u="none" strike="noStrike" kern="1200" baseline="0">
                <a:solidFill>
                  <a:schemeClr val="accent3"/>
                </a:solidFill>
                <a:latin typeface="+mn-lt"/>
                <a:ea typeface="+mn-ea"/>
                <a:cs typeface="+mn-cs"/>
              </a:defRPr>
            </a:pPr>
            <a:endParaRPr lang="fr-FR"/>
          </a:p>
        </c:txPr>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Inflation!$B$2</c:f>
              <c:strCache>
                <c:ptCount val="1"/>
                <c:pt idx="0">
                  <c:v>Inflation y compris tabac en glissement annuel entre décembre n et décembre n-1</c:v>
                </c:pt>
              </c:strCache>
            </c:strRef>
          </c:tx>
          <c:spPr>
            <a:ln w="28575" cap="rnd">
              <a:solidFill>
                <a:srgbClr val="00717F"/>
              </a:solidFill>
              <a:round/>
            </a:ln>
            <a:effectLst/>
          </c:spPr>
          <c:marker>
            <c:symbol val="none"/>
          </c:marker>
          <c:cat>
            <c:numRef>
              <c:f>Inflation!$A$5:$A$26</c:f>
              <c:numCache>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Cache>
            </c:numRef>
          </c:cat>
          <c:val>
            <c:numRef>
              <c:f>Inflation!$B$5:$B$26</c:f>
              <c:numCache>
                <c:formatCode>0.0%</c:formatCode>
                <c:ptCount val="21"/>
                <c:pt idx="0">
                  <c:v>2.1000000000000001E-2</c:v>
                </c:pt>
                <c:pt idx="1">
                  <c:v>1.6E-2</c:v>
                </c:pt>
                <c:pt idx="2">
                  <c:v>1.4999999999999999E-2</c:v>
                </c:pt>
                <c:pt idx="3">
                  <c:v>2.5999999999999999E-2</c:v>
                </c:pt>
                <c:pt idx="4">
                  <c:v>0.01</c:v>
                </c:pt>
                <c:pt idx="5">
                  <c:v>8.9999999999999993E-3</c:v>
                </c:pt>
                <c:pt idx="6">
                  <c:v>1.7999999999999999E-2</c:v>
                </c:pt>
                <c:pt idx="7">
                  <c:v>2.5000000000000001E-2</c:v>
                </c:pt>
                <c:pt idx="8">
                  <c:v>1.2999999999999999E-2</c:v>
                </c:pt>
                <c:pt idx="9">
                  <c:v>7.0000000000000001E-3</c:v>
                </c:pt>
                <c:pt idx="10">
                  <c:v>1E-3</c:v>
                </c:pt>
                <c:pt idx="11">
                  <c:v>2E-3</c:v>
                </c:pt>
                <c:pt idx="12">
                  <c:v>6.0000000000000001E-3</c:v>
                </c:pt>
                <c:pt idx="13">
                  <c:v>1.2E-2</c:v>
                </c:pt>
                <c:pt idx="14">
                  <c:v>1.6E-2</c:v>
                </c:pt>
                <c:pt idx="15">
                  <c:v>1.4999999999999999E-2</c:v>
                </c:pt>
                <c:pt idx="16">
                  <c:v>0</c:v>
                </c:pt>
                <c:pt idx="17">
                  <c:v>2.8000000000000001E-2</c:v>
                </c:pt>
                <c:pt idx="18">
                  <c:v>5.8999999999999997E-2</c:v>
                </c:pt>
                <c:pt idx="19">
                  <c:v>3.6999999999999998E-2</c:v>
                </c:pt>
                <c:pt idx="20">
                  <c:v>1.2999999999999999E-2</c:v>
                </c:pt>
              </c:numCache>
            </c:numRef>
          </c:val>
          <c:smooth val="0"/>
          <c:extLst>
            <c:ext xmlns:c16="http://schemas.microsoft.com/office/drawing/2014/chart" uri="{C3380CC4-5D6E-409C-BE32-E72D297353CC}">
              <c16:uniqueId val="{00000000-A4C0-4303-ADA6-3673F06ACEE4}"/>
            </c:ext>
          </c:extLst>
        </c:ser>
        <c:ser>
          <c:idx val="1"/>
          <c:order val="1"/>
          <c:tx>
            <c:strRef>
              <c:f>Inflation!$C$2</c:f>
              <c:strCache>
                <c:ptCount val="1"/>
                <c:pt idx="0">
                  <c:v>Inflation hors tabac en glissement annuel entre décembre n et décembre n-1</c:v>
                </c:pt>
              </c:strCache>
            </c:strRef>
          </c:tx>
          <c:spPr>
            <a:ln w="28575" cap="rnd">
              <a:solidFill>
                <a:srgbClr val="77F0FF"/>
              </a:solidFill>
              <a:round/>
            </a:ln>
            <a:effectLst/>
          </c:spPr>
          <c:marker>
            <c:symbol val="none"/>
          </c:marker>
          <c:cat>
            <c:numRef>
              <c:f>Inflation!$A$5:$A$26</c:f>
              <c:numCache>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Cache>
            </c:numRef>
          </c:cat>
          <c:val>
            <c:numRef>
              <c:f>Inflation!$C$5:$C$26</c:f>
              <c:numCache>
                <c:formatCode>0.0%</c:formatCode>
                <c:ptCount val="21"/>
                <c:pt idx="0">
                  <c:v>1.9E-2</c:v>
                </c:pt>
                <c:pt idx="1">
                  <c:v>1.6E-2</c:v>
                </c:pt>
                <c:pt idx="2">
                  <c:v>1.4999999999999999E-2</c:v>
                </c:pt>
                <c:pt idx="3">
                  <c:v>2.5000000000000001E-2</c:v>
                </c:pt>
                <c:pt idx="4">
                  <c:v>0.01</c:v>
                </c:pt>
                <c:pt idx="5">
                  <c:v>8.0000000000000002E-3</c:v>
                </c:pt>
                <c:pt idx="6">
                  <c:v>1.7000000000000001E-2</c:v>
                </c:pt>
                <c:pt idx="7">
                  <c:v>2.4E-2</c:v>
                </c:pt>
                <c:pt idx="8">
                  <c:v>1.2E-2</c:v>
                </c:pt>
                <c:pt idx="9">
                  <c:v>6.0000000000000001E-3</c:v>
                </c:pt>
                <c:pt idx="10">
                  <c:v>0</c:v>
                </c:pt>
                <c:pt idx="11">
                  <c:v>2E-3</c:v>
                </c:pt>
                <c:pt idx="12">
                  <c:v>6.0000000000000001E-3</c:v>
                </c:pt>
                <c:pt idx="13">
                  <c:v>1.0999999999999999E-2</c:v>
                </c:pt>
                <c:pt idx="14">
                  <c:v>1.4E-2</c:v>
                </c:pt>
                <c:pt idx="15">
                  <c:v>1.2E-2</c:v>
                </c:pt>
                <c:pt idx="16">
                  <c:v>-3.0000000000000001E-3</c:v>
                </c:pt>
                <c:pt idx="17">
                  <c:v>2.8000000000000001E-2</c:v>
                </c:pt>
                <c:pt idx="18">
                  <c:v>0.06</c:v>
                </c:pt>
                <c:pt idx="19">
                  <c:v>3.5999999999999997E-2</c:v>
                </c:pt>
                <c:pt idx="20">
                  <c:v>1.2E-2</c:v>
                </c:pt>
              </c:numCache>
            </c:numRef>
          </c:val>
          <c:smooth val="0"/>
          <c:extLst>
            <c:ext xmlns:c16="http://schemas.microsoft.com/office/drawing/2014/chart" uri="{C3380CC4-5D6E-409C-BE32-E72D297353CC}">
              <c16:uniqueId val="{00000001-A4C0-4303-ADA6-3673F06ACEE4}"/>
            </c:ext>
          </c:extLst>
        </c:ser>
        <c:ser>
          <c:idx val="2"/>
          <c:order val="2"/>
          <c:tx>
            <c:strRef>
              <c:f>Inflation!$D$2</c:f>
              <c:strCache>
                <c:ptCount val="1"/>
                <c:pt idx="0">
                  <c:v>Revalorisation de la pension au RG entre décembre n et décembre n-1</c:v>
                </c:pt>
              </c:strCache>
            </c:strRef>
          </c:tx>
          <c:spPr>
            <a:ln w="28575" cap="rnd">
              <a:solidFill>
                <a:srgbClr val="91D97A"/>
              </a:solidFill>
              <a:round/>
            </a:ln>
            <a:effectLst/>
          </c:spPr>
          <c:marker>
            <c:symbol val="none"/>
          </c:marker>
          <c:cat>
            <c:numRef>
              <c:f>Inflation!$A$5:$A$26</c:f>
              <c:numCache>
                <c:formatCode>General</c:formatCode>
                <c:ptCount val="21"/>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c:v>
                </c:pt>
                <c:pt idx="16">
                  <c:v>2020</c:v>
                </c:pt>
                <c:pt idx="17">
                  <c:v>2021</c:v>
                </c:pt>
                <c:pt idx="18">
                  <c:v>2022</c:v>
                </c:pt>
                <c:pt idx="19">
                  <c:v>2023</c:v>
                </c:pt>
                <c:pt idx="20">
                  <c:v>2024</c:v>
                </c:pt>
              </c:numCache>
            </c:numRef>
          </c:cat>
          <c:val>
            <c:numRef>
              <c:f>Inflation!$D$5:$D$26</c:f>
              <c:numCache>
                <c:formatCode>0.0%</c:formatCode>
                <c:ptCount val="21"/>
                <c:pt idx="0">
                  <c:v>1.7000000000000001E-2</c:v>
                </c:pt>
                <c:pt idx="1">
                  <c:v>0.02</c:v>
                </c:pt>
                <c:pt idx="2">
                  <c:v>1.7999999999999999E-2</c:v>
                </c:pt>
                <c:pt idx="3">
                  <c:v>1.7999999999999999E-2</c:v>
                </c:pt>
                <c:pt idx="4">
                  <c:v>1.9E-2</c:v>
                </c:pt>
                <c:pt idx="5">
                  <c:v>0.01</c:v>
                </c:pt>
                <c:pt idx="6">
                  <c:v>8.9999999999999993E-3</c:v>
                </c:pt>
                <c:pt idx="7">
                  <c:v>2.1000000000000001E-2</c:v>
                </c:pt>
                <c:pt idx="8">
                  <c:v>2.1000000000000001E-2</c:v>
                </c:pt>
                <c:pt idx="9">
                  <c:v>1.2999999999999999E-2</c:v>
                </c:pt>
                <c:pt idx="10">
                  <c:v>0</c:v>
                </c:pt>
                <c:pt idx="11">
                  <c:v>1E-3</c:v>
                </c:pt>
                <c:pt idx="12">
                  <c:v>0</c:v>
                </c:pt>
                <c:pt idx="13">
                  <c:v>8.0000000000000002E-3</c:v>
                </c:pt>
                <c:pt idx="14">
                  <c:v>0</c:v>
                </c:pt>
                <c:pt idx="15">
                  <c:v>3.0000000000000001E-3</c:v>
                </c:pt>
                <c:pt idx="16">
                  <c:v>7.4000000000000003E-3</c:v>
                </c:pt>
                <c:pt idx="17">
                  <c:v>4.0000000000000001E-3</c:v>
                </c:pt>
                <c:pt idx="18">
                  <c:v>5.0999999999999997E-2</c:v>
                </c:pt>
                <c:pt idx="19">
                  <c:v>8.0000000000000002E-3</c:v>
                </c:pt>
                <c:pt idx="20">
                  <c:v>5.2999999999999999E-2</c:v>
                </c:pt>
              </c:numCache>
            </c:numRef>
          </c:val>
          <c:smooth val="0"/>
          <c:extLst>
            <c:ext xmlns:c16="http://schemas.microsoft.com/office/drawing/2014/chart" uri="{C3380CC4-5D6E-409C-BE32-E72D297353CC}">
              <c16:uniqueId val="{00000002-A4C0-4303-ADA6-3673F06ACEE4}"/>
            </c:ext>
          </c:extLst>
        </c:ser>
        <c:dLbls>
          <c:showLegendKey val="0"/>
          <c:showVal val="0"/>
          <c:showCatName val="0"/>
          <c:showSerName val="0"/>
          <c:showPercent val="0"/>
          <c:showBubbleSize val="0"/>
        </c:dLbls>
        <c:smooth val="0"/>
        <c:axId val="488395168"/>
        <c:axId val="488393528"/>
      </c:lineChart>
      <c:catAx>
        <c:axId val="488395168"/>
        <c:scaling>
          <c:orientation val="minMax"/>
        </c:scaling>
        <c:delete val="0"/>
        <c:axPos val="b"/>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3528"/>
        <c:crosses val="autoZero"/>
        <c:auto val="1"/>
        <c:lblAlgn val="ctr"/>
        <c:lblOffset val="100"/>
        <c:noMultiLvlLbl val="0"/>
      </c:catAx>
      <c:valAx>
        <c:axId val="4883935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839516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rgbClr val="00717F"/>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'Mt base'!$D$7</c:f>
              <c:strCache>
                <c:ptCount val="1"/>
                <c:pt idx="0">
                  <c:v>Hommes</c:v>
                </c:pt>
              </c:strCache>
            </c:strRef>
          </c:tx>
          <c:spPr>
            <a:solidFill>
              <a:schemeClr val="accent4">
                <a:lumMod val="75000"/>
              </a:schemeClr>
            </a:solidFill>
            <a:ln>
              <a:solidFill>
                <a:schemeClr val="accent4">
                  <a:lumMod val="60000"/>
                  <a:lumOff val="40000"/>
                </a:schemeClr>
              </a:solidFill>
            </a:ln>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base'!$D$39:$D$58</c:f>
              <c:numCache>
                <c:formatCode>0.00%</c:formatCode>
                <c:ptCount val="20"/>
                <c:pt idx="0">
                  <c:v>0.12219444049845771</c:v>
                </c:pt>
                <c:pt idx="1">
                  <c:v>6.4413430801018176E-2</c:v>
                </c:pt>
                <c:pt idx="2">
                  <c:v>4.0533719502918369E-2</c:v>
                </c:pt>
                <c:pt idx="3">
                  <c:v>3.1653469935980116E-2</c:v>
                </c:pt>
                <c:pt idx="4">
                  <c:v>2.5888951728109882E-2</c:v>
                </c:pt>
                <c:pt idx="5">
                  <c:v>2.3814763157262581E-2</c:v>
                </c:pt>
                <c:pt idx="6">
                  <c:v>2.4452678458362458E-2</c:v>
                </c:pt>
                <c:pt idx="7">
                  <c:v>3.408101791234136E-2</c:v>
                </c:pt>
                <c:pt idx="8">
                  <c:v>4.689789588783367E-2</c:v>
                </c:pt>
                <c:pt idx="9">
                  <c:v>4.7474273566907407E-2</c:v>
                </c:pt>
                <c:pt idx="10">
                  <c:v>5.6180438391053647E-2</c:v>
                </c:pt>
                <c:pt idx="11">
                  <c:v>6.4313636054937229E-2</c:v>
                </c:pt>
                <c:pt idx="12">
                  <c:v>7.2100740201208741E-2</c:v>
                </c:pt>
                <c:pt idx="13">
                  <c:v>8.3001203171723187E-2</c:v>
                </c:pt>
                <c:pt idx="14">
                  <c:v>8.2351128629644652E-2</c:v>
                </c:pt>
                <c:pt idx="15">
                  <c:v>6.5985679972929381E-2</c:v>
                </c:pt>
                <c:pt idx="16">
                  <c:v>4.8310740376183194E-2</c:v>
                </c:pt>
                <c:pt idx="17">
                  <c:v>3.4274231217160785E-2</c:v>
                </c:pt>
                <c:pt idx="18">
                  <c:v>1.5124464659759229E-2</c:v>
                </c:pt>
                <c:pt idx="19">
                  <c:v>8.5869449491847525E-3</c:v>
                </c:pt>
              </c:numCache>
            </c:numRef>
          </c:val>
          <c:extLst>
            <c:ext xmlns:c16="http://schemas.microsoft.com/office/drawing/2014/chart" uri="{C3380CC4-5D6E-409C-BE32-E72D297353CC}">
              <c16:uniqueId val="{00000000-C260-4625-B793-FD2320408527}"/>
            </c:ext>
          </c:extLst>
        </c:ser>
        <c:ser>
          <c:idx val="2"/>
          <c:order val="1"/>
          <c:tx>
            <c:strRef>
              <c:f>'Mt base'!$H$36</c:f>
              <c:strCache>
                <c:ptCount val="1"/>
                <c:pt idx="0">
                  <c:v>Femmes</c:v>
                </c:pt>
              </c:strCache>
            </c:strRef>
          </c:tx>
          <c:spPr>
            <a:solidFill>
              <a:schemeClr val="accent2"/>
            </a:solidFill>
            <a:ln>
              <a:solidFill>
                <a:schemeClr val="accent2"/>
              </a:solidFill>
            </a:ln>
          </c:spPr>
          <c:invertIfNegative val="0"/>
          <c:cat>
            <c:strRef>
              <c:f>'Mt base'!$AE$8:$AE$27</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strRef>
          </c:cat>
          <c:val>
            <c:numRef>
              <c:f>'Mt base'!$H$39:$H$58</c:f>
              <c:numCache>
                <c:formatCode>0.00%</c:formatCode>
                <c:ptCount val="20"/>
                <c:pt idx="0">
                  <c:v>9.2411015604284344E-2</c:v>
                </c:pt>
                <c:pt idx="1">
                  <c:v>8.8002222726651827E-2</c:v>
                </c:pt>
                <c:pt idx="2">
                  <c:v>8.6560664467710699E-2</c:v>
                </c:pt>
                <c:pt idx="3">
                  <c:v>7.3721103549131001E-2</c:v>
                </c:pt>
                <c:pt idx="4">
                  <c:v>6.1873634022482381E-2</c:v>
                </c:pt>
                <c:pt idx="5">
                  <c:v>5.5545567402955333E-2</c:v>
                </c:pt>
                <c:pt idx="6">
                  <c:v>5.1516812571814258E-2</c:v>
                </c:pt>
                <c:pt idx="7">
                  <c:v>8.7401971025206304E-2</c:v>
                </c:pt>
                <c:pt idx="8">
                  <c:v>0.10749100564068363</c:v>
                </c:pt>
                <c:pt idx="9">
                  <c:v>5.4303632696680676E-2</c:v>
                </c:pt>
                <c:pt idx="10">
                  <c:v>4.3888430773062925E-2</c:v>
                </c:pt>
                <c:pt idx="11">
                  <c:v>3.8351953146971145E-2</c:v>
                </c:pt>
                <c:pt idx="12">
                  <c:v>3.5383965231854594E-2</c:v>
                </c:pt>
                <c:pt idx="13">
                  <c:v>3.5395390227636138E-2</c:v>
                </c:pt>
                <c:pt idx="14">
                  <c:v>3.0103608390316023E-2</c:v>
                </c:pt>
                <c:pt idx="15">
                  <c:v>2.2233167340281069E-2</c:v>
                </c:pt>
                <c:pt idx="16">
                  <c:v>1.5493047576193422E-2</c:v>
                </c:pt>
                <c:pt idx="17">
                  <c:v>1.0049225410395893E-2</c:v>
                </c:pt>
                <c:pt idx="18">
                  <c:v>4.4045241978899665E-3</c:v>
                </c:pt>
                <c:pt idx="19">
                  <c:v>2.5934740424095842E-3</c:v>
                </c:pt>
              </c:numCache>
            </c:numRef>
          </c:val>
          <c:extLst>
            <c:ext xmlns:c16="http://schemas.microsoft.com/office/drawing/2014/chart" uri="{C3380CC4-5D6E-409C-BE32-E72D297353CC}">
              <c16:uniqueId val="{00000001-C260-4625-B793-FD2320408527}"/>
            </c:ext>
          </c:extLst>
        </c:ser>
        <c:dLbls>
          <c:showLegendKey val="0"/>
          <c:showVal val="0"/>
          <c:showCatName val="0"/>
          <c:showSerName val="0"/>
          <c:showPercent val="0"/>
          <c:showBubbleSize val="0"/>
        </c:dLbls>
        <c:gapWidth val="75"/>
        <c:axId val="622610072"/>
        <c:axId val="1"/>
      </c:barChart>
      <c:lineChart>
        <c:grouping val="standard"/>
        <c:varyColors val="0"/>
        <c:ser>
          <c:idx val="0"/>
          <c:order val="2"/>
          <c:tx>
            <c:v>Ensemble</c:v>
          </c:tx>
          <c:spPr>
            <a:ln>
              <a:solidFill>
                <a:schemeClr val="bg2">
                  <a:lumMod val="50000"/>
                </a:schemeClr>
              </a:solidFill>
              <a:prstDash val="sysDash"/>
            </a:ln>
          </c:spPr>
          <c:marker>
            <c:symbol val="none"/>
          </c:marker>
          <c:cat>
            <c:strRef>
              <c:f>'[1]Montant base y compris ME'!$AC$9:$AE$28</c:f>
              <c:strCache>
                <c:ptCount val="20"/>
                <c:pt idx="0">
                  <c:v>Moins de 100 €</c:v>
                </c:pt>
                <c:pt idx="1">
                  <c:v> 100€ à 199€ </c:v>
                </c:pt>
                <c:pt idx="2">
                  <c:v> 200€ à 299€ </c:v>
                </c:pt>
                <c:pt idx="3">
                  <c:v> 300€ à 399€ </c:v>
                </c:pt>
                <c:pt idx="4">
                  <c:v> 400€ à 499€ </c:v>
                </c:pt>
                <c:pt idx="5">
                  <c:v> 500€ à 599€ </c:v>
                </c:pt>
                <c:pt idx="6">
                  <c:v> 600€ à 699€ </c:v>
                </c:pt>
                <c:pt idx="7">
                  <c:v> 700€ à 799€ </c:v>
                </c:pt>
                <c:pt idx="8">
                  <c:v> 800€ à 899€ </c:v>
                </c:pt>
                <c:pt idx="9">
                  <c:v> 900€ à 999€ </c:v>
                </c:pt>
                <c:pt idx="10">
                  <c:v> 1000€ à 1099€ </c:v>
                </c:pt>
                <c:pt idx="11">
                  <c:v> 1100€ à 1199€ </c:v>
                </c:pt>
                <c:pt idx="12">
                  <c:v> 1200€ à 1299€ </c:v>
                </c:pt>
                <c:pt idx="13">
                  <c:v> 1300€ à 1399€ </c:v>
                </c:pt>
                <c:pt idx="14">
                  <c:v> 1400€ à 1499€ </c:v>
                </c:pt>
                <c:pt idx="15">
                  <c:v> 1500€ à 1599€ </c:v>
                </c:pt>
                <c:pt idx="16">
                  <c:v> 1600€ à 1699€ </c:v>
                </c:pt>
                <c:pt idx="17">
                  <c:v> 1700€ à 1799€ </c:v>
                </c:pt>
                <c:pt idx="18">
                  <c:v> 1800€ à 1899€ </c:v>
                </c:pt>
                <c:pt idx="19">
                  <c:v> 1900€ à 1999€ </c:v>
                </c:pt>
              </c:strCache>
              <c:extLst xmlns:c15="http://schemas.microsoft.com/office/drawing/2012/chart"/>
            </c:strRef>
          </c:cat>
          <c:val>
            <c:numRef>
              <c:f>'[1]Montant base y compris ME'!$L$39:$L$56</c:f>
              <c:numCache>
                <c:formatCode>0.00%</c:formatCode>
                <c:ptCount val="18"/>
                <c:pt idx="0">
                  <c:v>0.11248734055375877</c:v>
                </c:pt>
                <c:pt idx="1">
                  <c:v>8.9187822411591622E-2</c:v>
                </c:pt>
                <c:pt idx="2">
                  <c:v>7.3106966174862564E-2</c:v>
                </c:pt>
                <c:pt idx="3">
                  <c:v>5.7581548983636134E-2</c:v>
                </c:pt>
                <c:pt idx="4">
                  <c:v>4.8937043869315085E-2</c:v>
                </c:pt>
                <c:pt idx="5">
                  <c:v>4.6472838614483612E-2</c:v>
                </c:pt>
                <c:pt idx="6">
                  <c:v>7.0006623085087913E-2</c:v>
                </c:pt>
                <c:pt idx="7">
                  <c:v>8.4301665900945205E-2</c:v>
                </c:pt>
                <c:pt idx="8">
                  <c:v>5.3866794656075377E-2</c:v>
                </c:pt>
                <c:pt idx="9">
                  <c:v>5.4741290191647633E-2</c:v>
                </c:pt>
                <c:pt idx="10">
                  <c:v>5.7524128691149576E-2</c:v>
                </c:pt>
                <c:pt idx="11">
                  <c:v>6.3372956862194046E-2</c:v>
                </c:pt>
                <c:pt idx="12">
                  <c:v>6.6400642825112252E-2</c:v>
                </c:pt>
                <c:pt idx="13">
                  <c:v>5.2022150124719835E-2</c:v>
                </c:pt>
                <c:pt idx="14">
                  <c:v>3.581269782754485E-2</c:v>
                </c:pt>
                <c:pt idx="15">
                  <c:v>1.8470005974108809E-2</c:v>
                </c:pt>
                <c:pt idx="16">
                  <c:v>8.164262668069867E-3</c:v>
                </c:pt>
                <c:pt idx="17">
                  <c:v>3.5144181719565641E-3</c:v>
                </c:pt>
              </c:numCache>
            </c:numRef>
          </c:val>
          <c:smooth val="0"/>
          <c:extLst>
            <c:ext xmlns:c16="http://schemas.microsoft.com/office/drawing/2014/chart" uri="{C3380CC4-5D6E-409C-BE32-E72D297353CC}">
              <c16:uniqueId val="{00000002-C260-4625-B793-FD2320408527}"/>
            </c:ext>
          </c:extLst>
        </c:ser>
        <c:dLbls>
          <c:showLegendKey val="0"/>
          <c:showVal val="0"/>
          <c:showCatName val="0"/>
          <c:showSerName val="0"/>
          <c:showPercent val="0"/>
          <c:showBubbleSize val="0"/>
        </c:dLbls>
        <c:marker val="1"/>
        <c:smooth val="0"/>
        <c:axId val="622610072"/>
        <c:axId val="1"/>
      </c:lineChart>
      <c:catAx>
        <c:axId val="622610072"/>
        <c:scaling>
          <c:orientation val="minMax"/>
        </c:scaling>
        <c:delete val="0"/>
        <c:axPos val="b"/>
        <c:numFmt formatCode="General" sourceLinked="1"/>
        <c:majorTickMark val="out"/>
        <c:minorTickMark val="none"/>
        <c:tickLblPos val="nextTo"/>
        <c:spPr>
          <a:ln/>
        </c:spPr>
        <c:txPr>
          <a:bodyPr rot="-2220000" vert="horz" anchor="t" anchorCtr="0"/>
          <a:lstStyle/>
          <a:p>
            <a:pPr>
              <a:defRPr sz="800" b="0" i="0" u="none" strike="noStrike" baseline="0">
                <a:solidFill>
                  <a:srgbClr val="000000"/>
                </a:solidFill>
                <a:latin typeface="Calibri"/>
                <a:ea typeface="Calibri"/>
                <a:cs typeface="Calibri"/>
              </a:defRPr>
            </a:pPr>
            <a:endParaRPr lang="fr-FR"/>
          </a:p>
        </c:txPr>
        <c:crossAx val="1"/>
        <c:crosses val="autoZero"/>
        <c:auto val="1"/>
        <c:lblAlgn val="ctr"/>
        <c:lblOffset val="0"/>
        <c:noMultiLvlLbl val="0"/>
      </c:catAx>
      <c:valAx>
        <c:axId val="1"/>
        <c:scaling>
          <c:orientation val="minMax"/>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072"/>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solidFill>
      <a:schemeClr val="bg1"/>
    </a:solidFill>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'Evolution MICO'!$C$2</c:f>
              <c:strCache>
                <c:ptCount val="1"/>
                <c:pt idx="0">
                  <c:v>Nombre de retraités de droit direct bénéficiaires du minimum contributif</c:v>
                </c:pt>
              </c:strCache>
            </c:strRef>
          </c:tx>
          <c:spPr>
            <a:solidFill>
              <a:schemeClr val="accent2">
                <a:lumMod val="60000"/>
                <a:lumOff val="40000"/>
              </a:schemeClr>
            </a:solidFill>
            <a:ln>
              <a:noFill/>
            </a:ln>
            <a:effectLst/>
          </c:spPr>
          <c:invertIfNegative val="0"/>
          <c:cat>
            <c:strRef>
              <c:extLst>
                <c:ext xmlns:c15="http://schemas.microsoft.com/office/drawing/2012/chart" uri="{02D57815-91ED-43cb-92C2-25804820EDAC}">
                  <c15:fullRef>
                    <c15:sqref>'Evolution MICO'!$B$6:$B$29</c15:sqref>
                  </c15:fullRef>
                </c:ext>
              </c:extLst>
              <c:f>'Evolution MICO'!$B$7:$B$29</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 *</c:v>
                </c:pt>
                <c:pt idx="17">
                  <c:v>2019 *</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'Evolution MICO'!$E$6:$E$29</c15:sqref>
                  </c15:fullRef>
                </c:ext>
              </c:extLst>
              <c:f>'Evolution MICO'!$E$7:$E$29</c:f>
              <c:numCache>
                <c:formatCode>_-* #\ ##0_-;\-* #\ ##0_-;_-* "-"??_-;_-@_-</c:formatCode>
                <c:ptCount val="23"/>
                <c:pt idx="0">
                  <c:v>3575261</c:v>
                </c:pt>
                <c:pt idx="1">
                  <c:v>3740932</c:v>
                </c:pt>
                <c:pt idx="2">
                  <c:v>3940019</c:v>
                </c:pt>
                <c:pt idx="3">
                  <c:v>4151667</c:v>
                </c:pt>
                <c:pt idx="4">
                  <c:v>4369696</c:v>
                </c:pt>
                <c:pt idx="5">
                  <c:v>4565263</c:v>
                </c:pt>
                <c:pt idx="6">
                  <c:v>4749693</c:v>
                </c:pt>
                <c:pt idx="7">
                  <c:v>4897988</c:v>
                </c:pt>
                <c:pt idx="8">
                  <c:v>4877625</c:v>
                </c:pt>
                <c:pt idx="9">
                  <c:v>4898631</c:v>
                </c:pt>
                <c:pt idx="10">
                  <c:v>4900759</c:v>
                </c:pt>
                <c:pt idx="11">
                  <c:v>4899496</c:v>
                </c:pt>
                <c:pt idx="12">
                  <c:v>4872862</c:v>
                </c:pt>
                <c:pt idx="13">
                  <c:v>4824722</c:v>
                </c:pt>
                <c:pt idx="14">
                  <c:v>4794095</c:v>
                </c:pt>
                <c:pt idx="15">
                  <c:v>4761867</c:v>
                </c:pt>
                <c:pt idx="17">
                  <c:v>5012519</c:v>
                </c:pt>
                <c:pt idx="18">
                  <c:v>4900365</c:v>
                </c:pt>
                <c:pt idx="19">
                  <c:v>4839081</c:v>
                </c:pt>
                <c:pt idx="20">
                  <c:v>4744414</c:v>
                </c:pt>
                <c:pt idx="21">
                  <c:v>4686422</c:v>
                </c:pt>
                <c:pt idx="22">
                  <c:v>4605264</c:v>
                </c:pt>
              </c:numCache>
            </c:numRef>
          </c:val>
          <c:extLst>
            <c:ext xmlns:c16="http://schemas.microsoft.com/office/drawing/2014/chart" uri="{C3380CC4-5D6E-409C-BE32-E72D297353CC}">
              <c16:uniqueId val="{00000000-9CA3-4883-8988-C6797208E8FE}"/>
            </c:ext>
          </c:extLst>
        </c:ser>
        <c:dLbls>
          <c:showLegendKey val="0"/>
          <c:showVal val="0"/>
          <c:showCatName val="0"/>
          <c:showSerName val="0"/>
          <c:showPercent val="0"/>
          <c:showBubbleSize val="0"/>
        </c:dLbls>
        <c:gapWidth val="219"/>
        <c:overlap val="-27"/>
        <c:axId val="545238432"/>
        <c:axId val="545241384"/>
      </c:barChart>
      <c:lineChart>
        <c:grouping val="standard"/>
        <c:varyColors val="0"/>
        <c:ser>
          <c:idx val="1"/>
          <c:order val="1"/>
          <c:tx>
            <c:strRef>
              <c:f>'Evolution MICO'!$G$2</c:f>
              <c:strCache>
                <c:ptCount val="1"/>
                <c:pt idx="0">
                  <c:v>Part des pensions portées au minimum contributif sur l'ensemble des droits directs</c:v>
                </c:pt>
              </c:strCache>
            </c:strRef>
          </c:tx>
          <c:spPr>
            <a:ln w="28575" cap="rnd">
              <a:solidFill>
                <a:schemeClr val="accent2"/>
              </a:solidFill>
              <a:round/>
            </a:ln>
            <a:effectLst/>
          </c:spPr>
          <c:marker>
            <c:symbol val="none"/>
          </c:marker>
          <c:dLbls>
            <c:dLbl>
              <c:idx val="0"/>
              <c:layout>
                <c:manualLayout>
                  <c:x val="-3.6840026658109745E-2"/>
                  <c:y val="-5.537987376242849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29E-4156-80C2-9FD8D4E051BB}"/>
                </c:ext>
              </c:extLst>
            </c:dLbl>
            <c:dLbl>
              <c:idx val="6"/>
              <c:layout>
                <c:manualLayout>
                  <c:x val="-1.2726209440844249E-2"/>
                  <c:y val="-6.6103734352240817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29E-4156-80C2-9FD8D4E051BB}"/>
                </c:ext>
              </c:extLst>
            </c:dLbl>
            <c:dLbl>
              <c:idx val="8"/>
              <c:layout>
                <c:manualLayout>
                  <c:x val="2.531969795070526E-2"/>
                  <c:y val="-3.3999711348622272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en-US"/>
                      <a:t>Mise</a:t>
                    </a:r>
                    <a:r>
                      <a:rPr lang="en-US" baseline="0"/>
                      <a:t> en application du minimum contributif tous régimes</a:t>
                    </a:r>
                  </a:p>
                  <a:p>
                    <a:pPr>
                      <a:defRPr/>
                    </a:pPr>
                    <a:endParaRPr lang="en-US"/>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layout>
                    <c:manualLayout>
                      <c:w val="0.34857737972046954"/>
                      <c:h val="0.11602232026626698"/>
                    </c:manualLayout>
                  </c15:layout>
                  <c15:showDataLabelsRange val="0"/>
                </c:ext>
                <c:ext xmlns:c16="http://schemas.microsoft.com/office/drawing/2014/chart" uri="{C3380CC4-5D6E-409C-BE32-E72D297353CC}">
                  <c16:uniqueId val="{00000000-5DE1-4409-8E48-44644BCD45AB}"/>
                </c:ext>
              </c:extLst>
            </c:dLbl>
            <c:dLbl>
              <c:idx val="21"/>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29E-4156-80C2-9FD8D4E051B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0"/>
              </c:ext>
            </c:extLst>
          </c:dLbls>
          <c:cat>
            <c:strRef>
              <c:extLst>
                <c:ext xmlns:c15="http://schemas.microsoft.com/office/drawing/2012/chart" uri="{02D57815-91ED-43cb-92C2-25804820EDAC}">
                  <c15:fullRef>
                    <c15:sqref>'Evolution MICO'!$B$6:$B$29</c15:sqref>
                  </c15:fullRef>
                </c:ext>
              </c:extLst>
              <c:f>'Evolution MICO'!$B$7:$B$29</c:f>
              <c:strCache>
                <c:ptCount val="23"/>
                <c:pt idx="0">
                  <c:v>2004</c:v>
                </c:pt>
                <c:pt idx="1">
                  <c:v>2005</c:v>
                </c:pt>
                <c:pt idx="2">
                  <c:v>2006</c:v>
                </c:pt>
                <c:pt idx="3">
                  <c:v>2007</c:v>
                </c:pt>
                <c:pt idx="4">
                  <c:v>2008</c:v>
                </c:pt>
                <c:pt idx="5">
                  <c:v>2009</c:v>
                </c:pt>
                <c:pt idx="6">
                  <c:v>2010</c:v>
                </c:pt>
                <c:pt idx="7">
                  <c:v>2011</c:v>
                </c:pt>
                <c:pt idx="8">
                  <c:v>2012</c:v>
                </c:pt>
                <c:pt idx="9">
                  <c:v>2013</c:v>
                </c:pt>
                <c:pt idx="10">
                  <c:v>2014</c:v>
                </c:pt>
                <c:pt idx="11">
                  <c:v>2015</c:v>
                </c:pt>
                <c:pt idx="12">
                  <c:v>2016</c:v>
                </c:pt>
                <c:pt idx="13">
                  <c:v>2017</c:v>
                </c:pt>
                <c:pt idx="14">
                  <c:v>2018</c:v>
                </c:pt>
                <c:pt idx="15">
                  <c:v>2019 *</c:v>
                </c:pt>
                <c:pt idx="17">
                  <c:v>2019 *</c:v>
                </c:pt>
                <c:pt idx="18">
                  <c:v>2020</c:v>
                </c:pt>
                <c:pt idx="19">
                  <c:v>2021</c:v>
                </c:pt>
                <c:pt idx="20">
                  <c:v>2022</c:v>
                </c:pt>
                <c:pt idx="21">
                  <c:v>2023</c:v>
                </c:pt>
                <c:pt idx="22">
                  <c:v>2024</c:v>
                </c:pt>
              </c:strCache>
            </c:strRef>
          </c:cat>
          <c:val>
            <c:numRef>
              <c:extLst>
                <c:ext xmlns:c15="http://schemas.microsoft.com/office/drawing/2012/chart" uri="{02D57815-91ED-43cb-92C2-25804820EDAC}">
                  <c15:fullRef>
                    <c15:sqref>'Evolution MICO'!$G$6:$G$29</c15:sqref>
                  </c15:fullRef>
                </c:ext>
              </c:extLst>
              <c:f>'Evolution MICO'!$G$7:$G$29</c:f>
              <c:numCache>
                <c:formatCode>0%</c:formatCode>
                <c:ptCount val="23"/>
                <c:pt idx="0">
                  <c:v>0.36053134508004925</c:v>
                </c:pt>
                <c:pt idx="1">
                  <c:v>0.36651186541275071</c:v>
                </c:pt>
                <c:pt idx="2">
                  <c:v>0.37254695794655374</c:v>
                </c:pt>
                <c:pt idx="3">
                  <c:v>0.37832568526227628</c:v>
                </c:pt>
                <c:pt idx="4">
                  <c:v>0.38458988116754123</c:v>
                </c:pt>
                <c:pt idx="5">
                  <c:v>0.39098963410445919</c:v>
                </c:pt>
                <c:pt idx="6">
                  <c:v>0.39533654178690181</c:v>
                </c:pt>
                <c:pt idx="7">
                  <c:v>0.40023461748655315</c:v>
                </c:pt>
                <c:pt idx="8">
                  <c:v>0.39408658242088435</c:v>
                </c:pt>
                <c:pt idx="9">
                  <c:v>0.38714583741827063</c:v>
                </c:pt>
                <c:pt idx="10">
                  <c:v>0.3810699315206752</c:v>
                </c:pt>
                <c:pt idx="11">
                  <c:v>0.37572274637102682</c:v>
                </c:pt>
                <c:pt idx="12">
                  <c:v>0.36851399273569002</c:v>
                </c:pt>
                <c:pt idx="13">
                  <c:v>0.36061630747835749</c:v>
                </c:pt>
                <c:pt idx="14">
                  <c:v>0.3528000947257578</c:v>
                </c:pt>
                <c:pt idx="15">
                  <c:v>0.34571233940752311</c:v>
                </c:pt>
                <c:pt idx="17">
                  <c:v>0.35958629762240646</c:v>
                </c:pt>
                <c:pt idx="18">
                  <c:v>0.34928267315628303</c:v>
                </c:pt>
                <c:pt idx="19">
                  <c:v>0.34136239904264937</c:v>
                </c:pt>
                <c:pt idx="20">
                  <c:v>0.33049534309723461</c:v>
                </c:pt>
                <c:pt idx="21">
                  <c:v>0.32175029029410174</c:v>
                </c:pt>
                <c:pt idx="22">
                  <c:v>0.31309998466883843</c:v>
                </c:pt>
              </c:numCache>
            </c:numRef>
          </c:val>
          <c:smooth val="0"/>
          <c:extLst>
            <c:ext xmlns:c16="http://schemas.microsoft.com/office/drawing/2014/chart" uri="{C3380CC4-5D6E-409C-BE32-E72D297353CC}">
              <c16:uniqueId val="{00000004-9CA3-4883-8988-C6797208E8FE}"/>
            </c:ext>
          </c:extLst>
        </c:ser>
        <c:dLbls>
          <c:showLegendKey val="0"/>
          <c:showVal val="0"/>
          <c:showCatName val="0"/>
          <c:showSerName val="0"/>
          <c:showPercent val="0"/>
          <c:showBubbleSize val="0"/>
        </c:dLbls>
        <c:marker val="1"/>
        <c:smooth val="0"/>
        <c:axId val="542386496"/>
        <c:axId val="498465376"/>
      </c:lineChart>
      <c:catAx>
        <c:axId val="54523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41384"/>
        <c:crosses val="autoZero"/>
        <c:auto val="1"/>
        <c:lblAlgn val="ctr"/>
        <c:lblOffset val="100"/>
        <c:noMultiLvlLbl val="0"/>
      </c:catAx>
      <c:valAx>
        <c:axId val="5452413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5238432"/>
        <c:crosses val="autoZero"/>
        <c:crossBetween val="between"/>
      </c:valAx>
      <c:valAx>
        <c:axId val="498465376"/>
        <c:scaling>
          <c:orientation val="minMax"/>
          <c:max val="0.41000000000000003"/>
          <c:min val="0.30000000000000004"/>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42386496"/>
        <c:crosses val="max"/>
        <c:crossBetween val="between"/>
        <c:majorUnit val="1.0000000000000002E-2"/>
      </c:valAx>
      <c:catAx>
        <c:axId val="542386496"/>
        <c:scaling>
          <c:orientation val="minMax"/>
        </c:scaling>
        <c:delete val="1"/>
        <c:axPos val="b"/>
        <c:numFmt formatCode="General" sourceLinked="1"/>
        <c:majorTickMark val="out"/>
        <c:minorTickMark val="none"/>
        <c:tickLblPos val="nextTo"/>
        <c:crossAx val="498465376"/>
        <c:crosses val="autoZero"/>
        <c:auto val="1"/>
        <c:lblAlgn val="ctr"/>
        <c:lblOffset val="100"/>
        <c:noMultiLvlLbl val="0"/>
      </c:catAx>
      <c:spPr>
        <a:noFill/>
        <a:ln>
          <a:noFill/>
        </a:ln>
        <a:effectLst/>
      </c:spPr>
    </c:plotArea>
    <c:legend>
      <c:legendPos val="b"/>
      <c:layout>
        <c:manualLayout>
          <c:xMode val="edge"/>
          <c:yMode val="edge"/>
          <c:x val="0.11833143777211116"/>
          <c:y val="0.86211860465457468"/>
          <c:w val="0.80674199544685565"/>
          <c:h val="0.1192490122636291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045852489915272"/>
          <c:y val="5.8060729023484435E-2"/>
          <c:w val="0.84363778971288073"/>
          <c:h val="0.71424539584531865"/>
        </c:manualLayout>
      </c:layout>
      <c:lineChart>
        <c:grouping val="standard"/>
        <c:varyColors val="0"/>
        <c:ser>
          <c:idx val="0"/>
          <c:order val="0"/>
          <c:tx>
            <c:strRef>
              <c:f>'Evolution MICO'!$C$3</c:f>
              <c:strCache>
                <c:ptCount val="1"/>
                <c:pt idx="0">
                  <c:v>Hommes</c:v>
                </c:pt>
              </c:strCache>
            </c:strRef>
          </c:tx>
          <c:spPr>
            <a:ln w="28575" cap="rnd">
              <a:solidFill>
                <a:schemeClr val="accent1"/>
              </a:solidFill>
              <a:round/>
            </a:ln>
            <a:effectLst/>
          </c:spPr>
          <c:marker>
            <c:symbol val="none"/>
          </c:marker>
          <c:dLbls>
            <c:dLbl>
              <c:idx val="0"/>
              <c:layout>
                <c:manualLayout>
                  <c:x val="-1.7649921982994796E-2"/>
                  <c:y val="-6.8758206674249381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4331-4C90-A308-EF443FC5D1BE}"/>
                </c:ext>
              </c:extLst>
            </c:dLbl>
            <c:dLbl>
              <c:idx val="21"/>
              <c:layout>
                <c:manualLayout>
                  <c:x val="-9.419521959260567E-3"/>
                  <c:y val="-4.19084461637653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9A21-4B92-AEC7-3A3FEC78AA3D}"/>
                </c:ext>
              </c:extLst>
            </c:dLbl>
            <c:dLbl>
              <c:idx val="22"/>
              <c:layout>
                <c:manualLayout>
                  <c:x val="-9.4195219592607404E-3"/>
                  <c:y val="5.8834344548630263E-2"/>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4331-4C90-A308-EF443FC5D1B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MICO'!$C$6:$C$27</c:f>
              <c:numCache>
                <c:formatCode>_-* #\ ##0_-;\-* #\ ##0_-;_-* "-"??_-;_-@_-</c:formatCode>
                <c:ptCount val="22"/>
                <c:pt idx="0">
                  <c:v>1020611</c:v>
                </c:pt>
                <c:pt idx="1">
                  <c:v>1068887</c:v>
                </c:pt>
                <c:pt idx="2">
                  <c:v>1117173</c:v>
                </c:pt>
                <c:pt idx="3">
                  <c:v>1179718</c:v>
                </c:pt>
                <c:pt idx="4">
                  <c:v>1243457</c:v>
                </c:pt>
                <c:pt idx="5">
                  <c:v>1309926</c:v>
                </c:pt>
                <c:pt idx="6">
                  <c:v>1363448</c:v>
                </c:pt>
                <c:pt idx="7">
                  <c:v>1414090</c:v>
                </c:pt>
                <c:pt idx="8">
                  <c:v>1450876</c:v>
                </c:pt>
                <c:pt idx="9">
                  <c:v>1421715</c:v>
                </c:pt>
                <c:pt idx="10">
                  <c:v>1403686</c:v>
                </c:pt>
                <c:pt idx="11">
                  <c:v>1380888</c:v>
                </c:pt>
                <c:pt idx="12">
                  <c:v>1362532</c:v>
                </c:pt>
                <c:pt idx="13">
                  <c:v>1340430</c:v>
                </c:pt>
                <c:pt idx="14">
                  <c:v>1306549</c:v>
                </c:pt>
                <c:pt idx="15">
                  <c:v>1284762</c:v>
                </c:pt>
                <c:pt idx="16">
                  <c:v>1266578</c:v>
                </c:pt>
                <c:pt idx="18">
                  <c:v>1431334</c:v>
                </c:pt>
                <c:pt idx="19">
                  <c:v>1374448</c:v>
                </c:pt>
                <c:pt idx="20">
                  <c:v>1342633</c:v>
                </c:pt>
                <c:pt idx="21">
                  <c:v>1302199</c:v>
                </c:pt>
              </c:numCache>
            </c:numRef>
          </c:val>
          <c:smooth val="0"/>
          <c:extLst>
            <c:ext xmlns:c16="http://schemas.microsoft.com/office/drawing/2014/chart" uri="{C3380CC4-5D6E-409C-BE32-E72D297353CC}">
              <c16:uniqueId val="{00000003-4331-4C90-A308-EF443FC5D1BE}"/>
            </c:ext>
          </c:extLst>
        </c:ser>
        <c:ser>
          <c:idx val="1"/>
          <c:order val="1"/>
          <c:tx>
            <c:strRef>
              <c:f>'Evolution MICO'!$D$3</c:f>
              <c:strCache>
                <c:ptCount val="1"/>
                <c:pt idx="0">
                  <c:v>Femmes</c:v>
                </c:pt>
              </c:strCache>
            </c:strRef>
          </c:tx>
          <c:spPr>
            <a:ln w="28575" cap="rnd">
              <a:solidFill>
                <a:srgbClr val="991E66"/>
              </a:solidFill>
              <a:round/>
            </a:ln>
            <a:effectLst/>
          </c:spPr>
          <c:marker>
            <c:symbol val="none"/>
          </c:marker>
          <c:dLbls>
            <c:dLbl>
              <c:idx val="0"/>
              <c:layout>
                <c:manualLayout>
                  <c:x val="-3.177920492188565E-2"/>
                  <c:y val="-6.8758206674249381E-2"/>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4331-4C90-A308-EF443FC5D1BE}"/>
                </c:ext>
              </c:extLst>
            </c:dLbl>
            <c:dLbl>
              <c:idx val="21"/>
              <c:layout>
                <c:manualLayout>
                  <c:x val="-1.7268924099892891E-16"/>
                  <c:y val="-3.5460992907801421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9A21-4B92-AEC7-3A3FEC78AA3D}"/>
                </c:ext>
              </c:extLst>
            </c:dLbl>
            <c:dLbl>
              <c:idx val="22"/>
              <c:layout>
                <c:manualLayout>
                  <c:x val="-2.1193924408336451E-2"/>
                  <c:y val="-5.148005148005147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MICO'!$D$6:$D$27</c:f>
              <c:numCache>
                <c:formatCode>_-* #\ ##0_-;\-* #\ ##0_-;_-* "-"??_-;_-@_-</c:formatCode>
                <c:ptCount val="22"/>
                <c:pt idx="0">
                  <c:v>2386804</c:v>
                </c:pt>
                <c:pt idx="1">
                  <c:v>2506374</c:v>
                </c:pt>
                <c:pt idx="2">
                  <c:v>2623759</c:v>
                </c:pt>
                <c:pt idx="3">
                  <c:v>2760301</c:v>
                </c:pt>
                <c:pt idx="4">
                  <c:v>2908210</c:v>
                </c:pt>
                <c:pt idx="5">
                  <c:v>3059770</c:v>
                </c:pt>
                <c:pt idx="6">
                  <c:v>3201815</c:v>
                </c:pt>
                <c:pt idx="7">
                  <c:v>3335603</c:v>
                </c:pt>
                <c:pt idx="8">
                  <c:v>3447112</c:v>
                </c:pt>
                <c:pt idx="9">
                  <c:v>3455910</c:v>
                </c:pt>
                <c:pt idx="10">
                  <c:v>3494945</c:v>
                </c:pt>
                <c:pt idx="11">
                  <c:v>3519871</c:v>
                </c:pt>
                <c:pt idx="12">
                  <c:v>3536964</c:v>
                </c:pt>
                <c:pt idx="13">
                  <c:v>3532432</c:v>
                </c:pt>
                <c:pt idx="14">
                  <c:v>3518173</c:v>
                </c:pt>
                <c:pt idx="15">
                  <c:v>3509333</c:v>
                </c:pt>
                <c:pt idx="16">
                  <c:v>3495289</c:v>
                </c:pt>
                <c:pt idx="18">
                  <c:v>3581185</c:v>
                </c:pt>
                <c:pt idx="19">
                  <c:v>3525917</c:v>
                </c:pt>
                <c:pt idx="20">
                  <c:v>3496448</c:v>
                </c:pt>
                <c:pt idx="21">
                  <c:v>3442215</c:v>
                </c:pt>
              </c:numCache>
            </c:numRef>
          </c:val>
          <c:smooth val="0"/>
          <c:extLst>
            <c:ext xmlns:c16="http://schemas.microsoft.com/office/drawing/2014/chart" uri="{C3380CC4-5D6E-409C-BE32-E72D297353CC}">
              <c16:uniqueId val="{00000007-4331-4C90-A308-EF443FC5D1BE}"/>
            </c:ext>
          </c:extLst>
        </c:ser>
        <c:ser>
          <c:idx val="2"/>
          <c:order val="2"/>
          <c:tx>
            <c:strRef>
              <c:f>'Evolution MICO'!$E$3</c:f>
              <c:strCache>
                <c:ptCount val="1"/>
                <c:pt idx="0">
                  <c:v>Ensemble</c:v>
                </c:pt>
              </c:strCache>
            </c:strRef>
          </c:tx>
          <c:spPr>
            <a:ln w="28575" cap="rnd">
              <a:solidFill>
                <a:schemeClr val="accent6"/>
              </a:solidFill>
              <a:round/>
            </a:ln>
            <a:effectLst/>
          </c:spPr>
          <c:marker>
            <c:symbol val="none"/>
          </c:marker>
          <c:dLbls>
            <c:dLbl>
              <c:idx val="0"/>
              <c:layout>
                <c:manualLayout>
                  <c:x val="-2.2359682962625079E-2"/>
                  <c:y val="-0.1245306550847346"/>
                </c:manualLayout>
              </c:layout>
              <c:dLblPos val="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4331-4C90-A308-EF443FC5D1BE}"/>
                </c:ext>
              </c:extLst>
            </c:dLbl>
            <c:dLbl>
              <c:idx val="21"/>
              <c:layout>
                <c:manualLayout>
                  <c:x val="-1.7268924099892891E-16"/>
                  <c:y val="-6.7698259187620916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9A21-4B92-AEC7-3A3FEC78AA3D}"/>
                </c:ext>
              </c:extLst>
            </c:dLbl>
            <c:dLbl>
              <c:idx val="22"/>
              <c:layout>
                <c:manualLayout>
                  <c:x val="-7.3001295184269399E-2"/>
                  <c:y val="-4.4125758411472697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4331-4C90-A308-EF443FC5D1BE}"/>
                </c:ext>
              </c:extLst>
            </c:dLbl>
            <c:numFmt formatCode="#,##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0"/>
            <c:showCatName val="0"/>
            <c:showSerName val="0"/>
            <c:showPercent val="0"/>
            <c:showBubbleSize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'Evolution MICO'!$B$6:$B$27</c:f>
              <c:strCache>
                <c:ptCount val="22"/>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pt idx="14">
                  <c:v>2017</c:v>
                </c:pt>
                <c:pt idx="15">
                  <c:v>2018</c:v>
                </c:pt>
                <c:pt idx="16">
                  <c:v>2019 *</c:v>
                </c:pt>
                <c:pt idx="18">
                  <c:v>2019 *</c:v>
                </c:pt>
                <c:pt idx="19">
                  <c:v>2020</c:v>
                </c:pt>
                <c:pt idx="20">
                  <c:v>2021</c:v>
                </c:pt>
                <c:pt idx="21">
                  <c:v>2022</c:v>
                </c:pt>
              </c:strCache>
            </c:strRef>
          </c:cat>
          <c:val>
            <c:numRef>
              <c:f>'Evolution MICO'!$E$6:$E$27</c:f>
              <c:numCache>
                <c:formatCode>_-* #\ ##0_-;\-* #\ ##0_-;_-* "-"??_-;_-@_-</c:formatCode>
                <c:ptCount val="22"/>
                <c:pt idx="0">
                  <c:v>3407415</c:v>
                </c:pt>
                <c:pt idx="1">
                  <c:v>3575261</c:v>
                </c:pt>
                <c:pt idx="2">
                  <c:v>3740932</c:v>
                </c:pt>
                <c:pt idx="3">
                  <c:v>3940019</c:v>
                </c:pt>
                <c:pt idx="4">
                  <c:v>4151667</c:v>
                </c:pt>
                <c:pt idx="5">
                  <c:v>4369696</c:v>
                </c:pt>
                <c:pt idx="6">
                  <c:v>4565263</c:v>
                </c:pt>
                <c:pt idx="7">
                  <c:v>4749693</c:v>
                </c:pt>
                <c:pt idx="8">
                  <c:v>4897988</c:v>
                </c:pt>
                <c:pt idx="9">
                  <c:v>4877625</c:v>
                </c:pt>
                <c:pt idx="10">
                  <c:v>4898631</c:v>
                </c:pt>
                <c:pt idx="11">
                  <c:v>4900759</c:v>
                </c:pt>
                <c:pt idx="12">
                  <c:v>4899496</c:v>
                </c:pt>
                <c:pt idx="13">
                  <c:v>4872862</c:v>
                </c:pt>
                <c:pt idx="14">
                  <c:v>4824722</c:v>
                </c:pt>
                <c:pt idx="15">
                  <c:v>4794095</c:v>
                </c:pt>
                <c:pt idx="16">
                  <c:v>4761867</c:v>
                </c:pt>
                <c:pt idx="18">
                  <c:v>5012519</c:v>
                </c:pt>
                <c:pt idx="19">
                  <c:v>4900365</c:v>
                </c:pt>
                <c:pt idx="20">
                  <c:v>4839081</c:v>
                </c:pt>
                <c:pt idx="21">
                  <c:v>4744414</c:v>
                </c:pt>
              </c:numCache>
            </c:numRef>
          </c:val>
          <c:smooth val="0"/>
          <c:extLst>
            <c:ext xmlns:c16="http://schemas.microsoft.com/office/drawing/2014/chart" uri="{C3380CC4-5D6E-409C-BE32-E72D297353CC}">
              <c16:uniqueId val="{0000000B-4331-4C90-A308-EF443FC5D1BE}"/>
            </c:ext>
          </c:extLst>
        </c:ser>
        <c:dLbls>
          <c:showLegendKey val="0"/>
          <c:showVal val="0"/>
          <c:showCatName val="0"/>
          <c:showSerName val="0"/>
          <c:showPercent val="0"/>
          <c:showBubbleSize val="0"/>
        </c:dLbls>
        <c:smooth val="0"/>
        <c:axId val="530502752"/>
        <c:axId val="530501768"/>
      </c:lineChart>
      <c:catAx>
        <c:axId val="5305027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1768"/>
        <c:crosses val="autoZero"/>
        <c:auto val="1"/>
        <c:lblAlgn val="ctr"/>
        <c:lblOffset val="100"/>
        <c:noMultiLvlLbl val="0"/>
      </c:catAx>
      <c:valAx>
        <c:axId val="53050176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3050275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2443742755505807E-2"/>
          <c:y val="0.12539658792650918"/>
          <c:w val="0.92543853338129689"/>
          <c:h val="0.61211673430689006"/>
        </c:manualLayout>
      </c:layout>
      <c:barChart>
        <c:barDir val="col"/>
        <c:grouping val="clustered"/>
        <c:varyColors val="0"/>
        <c:ser>
          <c:idx val="1"/>
          <c:order val="0"/>
          <c:tx>
            <c:v>Droits dérivés servis seuls</c:v>
          </c:tx>
          <c:spPr>
            <a:solidFill>
              <a:schemeClr val="accent2"/>
            </a:solidFill>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dérivés'!$K$33:$K$43</c:f>
              <c:numCache>
                <c:formatCode>0.00%</c:formatCode>
                <c:ptCount val="11"/>
                <c:pt idx="0">
                  <c:v>0.19371788557524791</c:v>
                </c:pt>
                <c:pt idx="1">
                  <c:v>0.17915126031888384</c:v>
                </c:pt>
                <c:pt idx="2">
                  <c:v>0.13064680932393394</c:v>
                </c:pt>
                <c:pt idx="3">
                  <c:v>0.24500099237707387</c:v>
                </c:pt>
                <c:pt idx="4">
                  <c:v>7.0673419731396611E-2</c:v>
                </c:pt>
                <c:pt idx="5">
                  <c:v>6.1496504627417542E-2</c:v>
                </c:pt>
                <c:pt idx="6">
                  <c:v>5.525261509736322E-2</c:v>
                </c:pt>
                <c:pt idx="7">
                  <c:v>4.0434587648948445E-2</c:v>
                </c:pt>
                <c:pt idx="8">
                  <c:v>1.7032130964369986E-2</c:v>
                </c:pt>
                <c:pt idx="9">
                  <c:v>4.6252122584296918E-3</c:v>
                </c:pt>
                <c:pt idx="10">
                  <c:v>1.1937928651763858E-3</c:v>
                </c:pt>
              </c:numCache>
            </c:numRef>
          </c:val>
          <c:extLst>
            <c:ext xmlns:c16="http://schemas.microsoft.com/office/drawing/2014/chart" uri="{C3380CC4-5D6E-409C-BE32-E72D297353CC}">
              <c16:uniqueId val="{00000000-F923-4B7B-B67C-635294E1F583}"/>
            </c:ext>
          </c:extLst>
        </c:ser>
        <c:ser>
          <c:idx val="2"/>
          <c:order val="1"/>
          <c:tx>
            <c:v>Droits dérivés servis avec un droit direct</c:v>
          </c:tx>
          <c:spPr>
            <a:solidFill>
              <a:schemeClr val="accent3"/>
            </a:solidFill>
            <a:ln>
              <a:solidFill>
                <a:srgbClr val="991E66"/>
              </a:solidFill>
            </a:ln>
          </c:spPr>
          <c:invertIfNegative val="0"/>
          <c:cat>
            <c:strRef>
              <c:f>'Droits dérivés'!$Z$6:$Z$16</c:f>
              <c:strCache>
                <c:ptCount val="11"/>
                <c:pt idx="0">
                  <c:v> 100€ à 199€ </c:v>
                </c:pt>
                <c:pt idx="1">
                  <c:v> 200€ à 299€ </c:v>
                </c:pt>
                <c:pt idx="2">
                  <c:v> 300€ à 399€ </c:v>
                </c:pt>
                <c:pt idx="3">
                  <c:v> 400€ à 499€ </c:v>
                </c:pt>
                <c:pt idx="4">
                  <c:v> 500€ à 599€ </c:v>
                </c:pt>
                <c:pt idx="5">
                  <c:v> 600€ à 699€ </c:v>
                </c:pt>
                <c:pt idx="6">
                  <c:v> 700€ à 799€ </c:v>
                </c:pt>
                <c:pt idx="7">
                  <c:v> 800€ à 899€ </c:v>
                </c:pt>
                <c:pt idx="8">
                  <c:v> 900€ à 999€ </c:v>
                </c:pt>
                <c:pt idx="9">
                  <c:v> 1000€ à 1099€ </c:v>
                </c:pt>
                <c:pt idx="10">
                  <c:v> 1100€ à 1199€ </c:v>
                </c:pt>
              </c:strCache>
            </c:strRef>
          </c:cat>
          <c:val>
            <c:numRef>
              <c:f>'Droits dérivés'!$J$33:$J$43</c:f>
              <c:numCache>
                <c:formatCode>0.00%</c:formatCode>
                <c:ptCount val="11"/>
                <c:pt idx="0">
                  <c:v>8.7731230561046286E-2</c:v>
                </c:pt>
                <c:pt idx="1">
                  <c:v>0.10605208281673244</c:v>
                </c:pt>
                <c:pt idx="2">
                  <c:v>0.11149038472892328</c:v>
                </c:pt>
                <c:pt idx="3">
                  <c:v>0.19995135095562311</c:v>
                </c:pt>
                <c:pt idx="4">
                  <c:v>0.11797062636825437</c:v>
                </c:pt>
                <c:pt idx="5">
                  <c:v>0.11959021445726796</c:v>
                </c:pt>
                <c:pt idx="6">
                  <c:v>0.12334327568657735</c:v>
                </c:pt>
                <c:pt idx="7">
                  <c:v>9.5530191927564873E-2</c:v>
                </c:pt>
                <c:pt idx="8">
                  <c:v>2.87109656362988E-2</c:v>
                </c:pt>
                <c:pt idx="9">
                  <c:v>5.5899168951518627E-3</c:v>
                </c:pt>
                <c:pt idx="10">
                  <c:v>2.0659312631511827E-3</c:v>
                </c:pt>
              </c:numCache>
            </c:numRef>
          </c:val>
          <c:extLst>
            <c:ext xmlns:c16="http://schemas.microsoft.com/office/drawing/2014/chart" uri="{C3380CC4-5D6E-409C-BE32-E72D297353CC}">
              <c16:uniqueId val="{00000001-F923-4B7B-B67C-635294E1F583}"/>
            </c:ext>
          </c:extLst>
        </c:ser>
        <c:dLbls>
          <c:showLegendKey val="0"/>
          <c:showVal val="0"/>
          <c:showCatName val="0"/>
          <c:showSerName val="0"/>
          <c:showPercent val="0"/>
          <c:showBubbleSize val="0"/>
        </c:dLbls>
        <c:gapWidth val="75"/>
        <c:axId val="622610728"/>
        <c:axId val="1"/>
      </c:barChart>
      <c:lineChart>
        <c:grouping val="standard"/>
        <c:varyColors val="0"/>
        <c:ser>
          <c:idx val="0"/>
          <c:order val="2"/>
          <c:tx>
            <c:v>Ensemble des droits dérivés</c:v>
          </c:tx>
          <c:spPr>
            <a:ln>
              <a:solidFill>
                <a:schemeClr val="accent5"/>
              </a:solidFill>
            </a:ln>
          </c:spPr>
          <c:marker>
            <c:symbol val="none"/>
          </c:marker>
          <c:val>
            <c:numRef>
              <c:f>'Droits dérivés'!$L$33:$L$43</c:f>
              <c:numCache>
                <c:formatCode>0.00%</c:formatCode>
                <c:ptCount val="11"/>
                <c:pt idx="0">
                  <c:v>0.11350187138725741</c:v>
                </c:pt>
                <c:pt idx="1">
                  <c:v>0.12382613793571866</c:v>
                </c:pt>
                <c:pt idx="2">
                  <c:v>0.11614826677724593</c:v>
                </c:pt>
                <c:pt idx="3">
                  <c:v>0.21090516517182087</c:v>
                </c:pt>
                <c:pt idx="4">
                  <c:v>0.10647031697403651</c:v>
                </c:pt>
                <c:pt idx="5">
                  <c:v>0.1054647367724915</c:v>
                </c:pt>
                <c:pt idx="6">
                  <c:v>0.10678704077729598</c:v>
                </c:pt>
                <c:pt idx="7">
                  <c:v>8.2133703201913211E-2</c:v>
                </c:pt>
                <c:pt idx="8">
                  <c:v>2.5871258566020468E-2</c:v>
                </c:pt>
                <c:pt idx="9">
                  <c:v>5.3553490932619335E-3</c:v>
                </c:pt>
                <c:pt idx="10">
                  <c:v>1.8538709296880306E-3</c:v>
                </c:pt>
              </c:numCache>
            </c:numRef>
          </c:val>
          <c:smooth val="0"/>
          <c:extLst>
            <c:ext xmlns:c16="http://schemas.microsoft.com/office/drawing/2014/chart" uri="{C3380CC4-5D6E-409C-BE32-E72D297353CC}">
              <c16:uniqueId val="{00000002-F923-4B7B-B67C-635294E1F583}"/>
            </c:ext>
          </c:extLst>
        </c:ser>
        <c:dLbls>
          <c:showLegendKey val="0"/>
          <c:showVal val="0"/>
          <c:showCatName val="0"/>
          <c:showSerName val="0"/>
          <c:showPercent val="0"/>
          <c:showBubbleSize val="0"/>
        </c:dLbls>
        <c:marker val="1"/>
        <c:smooth val="0"/>
        <c:axId val="622610728"/>
        <c:axId val="1"/>
      </c:lineChart>
      <c:catAx>
        <c:axId val="622610728"/>
        <c:scaling>
          <c:orientation val="minMax"/>
        </c:scaling>
        <c:delete val="0"/>
        <c:axPos val="b"/>
        <c:numFmt formatCode="General" sourceLinked="1"/>
        <c:majorTickMark val="none"/>
        <c:minorTickMark val="none"/>
        <c:tickLblPos val="nextTo"/>
        <c:txPr>
          <a:bodyPr rot="0" vert="horz"/>
          <a:lstStyle/>
          <a:p>
            <a:pPr>
              <a:defRPr sz="1000" b="0" i="0" u="none" strike="noStrike" baseline="0">
                <a:solidFill>
                  <a:srgbClr val="000000"/>
                </a:solidFill>
                <a:latin typeface="Calibri"/>
                <a:ea typeface="Calibri"/>
                <a:cs typeface="Calibri"/>
              </a:defRPr>
            </a:pPr>
            <a:endParaRPr lang="fr-FR"/>
          </a:p>
        </c:txPr>
        <c:crossAx val="1"/>
        <c:crosses val="autoZero"/>
        <c:auto val="1"/>
        <c:lblAlgn val="ctr"/>
        <c:lblOffset val="100"/>
        <c:tickLblSkip val="1"/>
        <c:noMultiLvlLbl val="0"/>
      </c:catAx>
      <c:valAx>
        <c:axId val="1"/>
        <c:scaling>
          <c:orientation val="minMax"/>
          <c:max val="0.4"/>
        </c:scaling>
        <c:delete val="0"/>
        <c:axPos val="l"/>
        <c:majorGridlines/>
        <c:numFmt formatCode="0%" sourceLinked="0"/>
        <c:majorTickMark val="none"/>
        <c:minorTickMark val="none"/>
        <c:tickLblPos val="nextTo"/>
        <c:spPr>
          <a:ln w="9525">
            <a:noFill/>
          </a:ln>
        </c:spPr>
        <c:txPr>
          <a:bodyPr rot="0" vert="horz"/>
          <a:lstStyle/>
          <a:p>
            <a:pPr>
              <a:defRPr sz="1000" b="0" i="0" u="none" strike="noStrike" baseline="0">
                <a:solidFill>
                  <a:srgbClr val="000000"/>
                </a:solidFill>
                <a:latin typeface="Calibri"/>
                <a:ea typeface="Calibri"/>
                <a:cs typeface="Calibri"/>
              </a:defRPr>
            </a:pPr>
            <a:endParaRPr lang="fr-FR"/>
          </a:p>
        </c:txPr>
        <c:crossAx val="622610728"/>
        <c:crosses val="autoZero"/>
        <c:crossBetween val="between"/>
      </c:valAx>
    </c:plotArea>
    <c:legend>
      <c:legendPos val="b"/>
      <c:overlay val="0"/>
      <c:txPr>
        <a:bodyPr/>
        <a:lstStyle/>
        <a:p>
          <a:pPr>
            <a:defRPr sz="845" b="0" i="0" u="none" strike="noStrike" baseline="0">
              <a:solidFill>
                <a:srgbClr val="000000"/>
              </a:solidFill>
              <a:latin typeface="Calibri"/>
              <a:ea typeface="Calibri"/>
              <a:cs typeface="Calibri"/>
            </a:defRPr>
          </a:pPr>
          <a:endParaRPr lang="fr-FR"/>
        </a:p>
      </c:txPr>
    </c:legend>
    <c:plotVisOnly val="1"/>
    <c:dispBlanksAs val="gap"/>
    <c:showDLblsOverMax val="0"/>
  </c:chart>
  <c:spPr>
    <a:ln>
      <a:noFill/>
    </a:ln>
  </c:spPr>
  <c:txPr>
    <a:bodyPr/>
    <a:lstStyle/>
    <a:p>
      <a:pPr>
        <a:defRPr sz="1000" b="0" i="0" u="none" strike="noStrike" baseline="0">
          <a:solidFill>
            <a:srgbClr val="000000"/>
          </a:solidFill>
          <a:latin typeface="Calibri"/>
          <a:ea typeface="Calibri"/>
          <a:cs typeface="Calibri"/>
        </a:defRPr>
      </a:pPr>
      <a:endParaRPr lang="fr-FR"/>
    </a:p>
  </c:txPr>
  <c:printSettings>
    <c:headerFooter/>
    <c:pageMargins b="0.75000000000000022" l="0.70000000000000018" r="0.70000000000000018" t="0.75000000000000022" header="0.3000000000000001" footer="0.3000000000000001"/>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xdr:from>
      <xdr:col>13</xdr:col>
      <xdr:colOff>720090</xdr:colOff>
      <xdr:row>4</xdr:row>
      <xdr:rowOff>78105</xdr:rowOff>
    </xdr:from>
    <xdr:to>
      <xdr:col>24</xdr:col>
      <xdr:colOff>546735</xdr:colOff>
      <xdr:row>21</xdr:row>
      <xdr:rowOff>102870</xdr:rowOff>
    </xdr:to>
    <xdr:graphicFrame macro="">
      <xdr:nvGraphicFramePr>
        <xdr:cNvPr id="2" name="Graphique 1">
          <a:extLst>
            <a:ext uri="{FF2B5EF4-FFF2-40B4-BE49-F238E27FC236}">
              <a16:creationId xmlns:a16="http://schemas.microsoft.com/office/drawing/2014/main" id="{8AE290A6-3651-4DFC-913D-744AE3F0202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5</xdr:col>
      <xdr:colOff>153988</xdr:colOff>
      <xdr:row>4</xdr:row>
      <xdr:rowOff>95250</xdr:rowOff>
    </xdr:from>
    <xdr:to>
      <xdr:col>11</xdr:col>
      <xdr:colOff>1066800</xdr:colOff>
      <xdr:row>23</xdr:row>
      <xdr:rowOff>123825</xdr:rowOff>
    </xdr:to>
    <xdr:graphicFrame macro="">
      <xdr:nvGraphicFramePr>
        <xdr:cNvPr id="2" name="Graphique 1">
          <a:extLst>
            <a:ext uri="{FF2B5EF4-FFF2-40B4-BE49-F238E27FC236}">
              <a16:creationId xmlns:a16="http://schemas.microsoft.com/office/drawing/2014/main" id="{87F482CA-E93D-4CFA-A605-34625BFD33F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6</xdr:col>
      <xdr:colOff>185736</xdr:colOff>
      <xdr:row>7</xdr:row>
      <xdr:rowOff>28575</xdr:rowOff>
    </xdr:from>
    <xdr:to>
      <xdr:col>12</xdr:col>
      <xdr:colOff>647699</xdr:colOff>
      <xdr:row>25</xdr:row>
      <xdr:rowOff>161925</xdr:rowOff>
    </xdr:to>
    <xdr:graphicFrame macro="">
      <xdr:nvGraphicFramePr>
        <xdr:cNvPr id="5" name="Graphique 4">
          <a:extLst>
            <a:ext uri="{FF2B5EF4-FFF2-40B4-BE49-F238E27FC236}">
              <a16:creationId xmlns:a16="http://schemas.microsoft.com/office/drawing/2014/main" id="{69BE3AE7-AAF1-46AA-AB80-D2ACCD448D1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171450</xdr:colOff>
      <xdr:row>2</xdr:row>
      <xdr:rowOff>91440</xdr:rowOff>
    </xdr:from>
    <xdr:to>
      <xdr:col>13</xdr:col>
      <xdr:colOff>571500</xdr:colOff>
      <xdr:row>16</xdr:row>
      <xdr:rowOff>91440</xdr:rowOff>
    </xdr:to>
    <xdr:graphicFrame macro="">
      <xdr:nvGraphicFramePr>
        <xdr:cNvPr id="2" name="Graphique 1">
          <a:extLst>
            <a:ext uri="{FF2B5EF4-FFF2-40B4-BE49-F238E27FC236}">
              <a16:creationId xmlns:a16="http://schemas.microsoft.com/office/drawing/2014/main" id="{00C1DBAD-4B0C-42BE-AC01-0584F2216F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18</xdr:col>
      <xdr:colOff>142875</xdr:colOff>
      <xdr:row>5</xdr:row>
      <xdr:rowOff>161925</xdr:rowOff>
    </xdr:from>
    <xdr:to>
      <xdr:col>29</xdr:col>
      <xdr:colOff>76200</xdr:colOff>
      <xdr:row>21</xdr:row>
      <xdr:rowOff>57150</xdr:rowOff>
    </xdr:to>
    <xdr:graphicFrame macro="">
      <xdr:nvGraphicFramePr>
        <xdr:cNvPr id="2" name="Graphique 3">
          <a:extLst>
            <a:ext uri="{FF2B5EF4-FFF2-40B4-BE49-F238E27FC236}">
              <a16:creationId xmlns:a16="http://schemas.microsoft.com/office/drawing/2014/main" id="{91E98230-7203-4375-A151-D8B498AB037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23</xdr:col>
      <xdr:colOff>146188</xdr:colOff>
      <xdr:row>6</xdr:row>
      <xdr:rowOff>115956</xdr:rowOff>
    </xdr:from>
    <xdr:to>
      <xdr:col>26</xdr:col>
      <xdr:colOff>544651</xdr:colOff>
      <xdr:row>8</xdr:row>
      <xdr:rowOff>51186</xdr:rowOff>
    </xdr:to>
    <xdr:sp macro="" textlink="">
      <xdr:nvSpPr>
        <xdr:cNvPr id="3" name="ZoneTexte 2">
          <a:extLst>
            <a:ext uri="{FF2B5EF4-FFF2-40B4-BE49-F238E27FC236}">
              <a16:creationId xmlns:a16="http://schemas.microsoft.com/office/drawing/2014/main" id="{5DAEF98E-D991-43B0-AA49-DF0681E06F80}"/>
            </a:ext>
          </a:extLst>
        </xdr:cNvPr>
        <xdr:cNvSpPr txBox="1"/>
      </xdr:nvSpPr>
      <xdr:spPr>
        <a:xfrm>
          <a:off x="17100688" y="1292086"/>
          <a:ext cx="2684463" cy="6972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00" b="1">
              <a:solidFill>
                <a:schemeClr val="dk1"/>
              </a:solidFill>
              <a:effectLst/>
              <a:latin typeface="+mn-lt"/>
              <a:ea typeface="+mn-ea"/>
              <a:cs typeface="+mn-cs"/>
            </a:rPr>
            <a:t>Minimum contributif entier  733,03 €</a:t>
          </a:r>
          <a:endParaRPr lang="fr-FR" sz="1000" b="1">
            <a:effectLst/>
          </a:endParaRPr>
        </a:p>
        <a:p>
          <a:r>
            <a:rPr lang="fr-FR" sz="1000" b="1">
              <a:solidFill>
                <a:schemeClr val="dk1"/>
              </a:solidFill>
              <a:effectLst/>
              <a:latin typeface="+mn-lt"/>
              <a:ea typeface="+mn-ea"/>
              <a:cs typeface="+mn-cs"/>
            </a:rPr>
            <a:t>Minimum contributif entier majoré : 876,13€</a:t>
          </a:r>
          <a:endParaRPr lang="fr-FR" sz="1000" b="1">
            <a:effectLst/>
          </a:endParaRPr>
        </a:p>
      </xdr:txBody>
    </xdr:sp>
    <xdr:clientData/>
  </xdr:twoCellAnchor>
  <xdr:twoCellAnchor>
    <xdr:from>
      <xdr:col>22</xdr:col>
      <xdr:colOff>364435</xdr:colOff>
      <xdr:row>7</xdr:row>
      <xdr:rowOff>138320</xdr:rowOff>
    </xdr:from>
    <xdr:to>
      <xdr:col>23</xdr:col>
      <xdr:colOff>96492</xdr:colOff>
      <xdr:row>8</xdr:row>
      <xdr:rowOff>281609</xdr:rowOff>
    </xdr:to>
    <xdr:cxnSp macro="">
      <xdr:nvCxnSpPr>
        <xdr:cNvPr id="4" name="Connecteur droit avec flèche 2">
          <a:extLst>
            <a:ext uri="{FF2B5EF4-FFF2-40B4-BE49-F238E27FC236}">
              <a16:creationId xmlns:a16="http://schemas.microsoft.com/office/drawing/2014/main" id="{2E373F7E-B5DA-4989-A199-F8B82D87DDEE}"/>
            </a:ext>
          </a:extLst>
        </xdr:cNvPr>
        <xdr:cNvCxnSpPr>
          <a:cxnSpLocks noChangeShapeType="1"/>
        </xdr:cNvCxnSpPr>
      </xdr:nvCxnSpPr>
      <xdr:spPr bwMode="auto">
        <a:xfrm flipH="1">
          <a:off x="16556935" y="1504950"/>
          <a:ext cx="494057" cy="714789"/>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23</xdr:col>
      <xdr:colOff>115957</xdr:colOff>
      <xdr:row>7</xdr:row>
      <xdr:rowOff>347870</xdr:rowOff>
    </xdr:from>
    <xdr:to>
      <xdr:col>23</xdr:col>
      <xdr:colOff>273326</xdr:colOff>
      <xdr:row>7</xdr:row>
      <xdr:rowOff>496957</xdr:rowOff>
    </xdr:to>
    <xdr:cxnSp macro="">
      <xdr:nvCxnSpPr>
        <xdr:cNvPr id="5" name="Connecteur droit avec flèche 2">
          <a:extLst>
            <a:ext uri="{FF2B5EF4-FFF2-40B4-BE49-F238E27FC236}">
              <a16:creationId xmlns:a16="http://schemas.microsoft.com/office/drawing/2014/main" id="{DD163A75-730C-44A8-AA31-7B05605E7156}"/>
            </a:ext>
          </a:extLst>
        </xdr:cNvPr>
        <xdr:cNvCxnSpPr>
          <a:cxnSpLocks noChangeShapeType="1"/>
        </xdr:cNvCxnSpPr>
      </xdr:nvCxnSpPr>
      <xdr:spPr bwMode="auto">
        <a:xfrm flipH="1">
          <a:off x="17070457" y="1714500"/>
          <a:ext cx="157369" cy="149087"/>
        </a:xfrm>
        <a:prstGeom prst="straightConnector1">
          <a:avLst/>
        </a:prstGeom>
        <a:noFill/>
        <a:ln w="9525" algn="ctr">
          <a:solidFill>
            <a:srgbClr val="00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714375</xdr:colOff>
      <xdr:row>2</xdr:row>
      <xdr:rowOff>114300</xdr:rowOff>
    </xdr:from>
    <xdr:to>
      <xdr:col>16</xdr:col>
      <xdr:colOff>647065</xdr:colOff>
      <xdr:row>18</xdr:row>
      <xdr:rowOff>57150</xdr:rowOff>
    </xdr:to>
    <xdr:graphicFrame macro="">
      <xdr:nvGraphicFramePr>
        <xdr:cNvPr id="2" name="Graphique 1">
          <a:extLst>
            <a:ext uri="{FF2B5EF4-FFF2-40B4-BE49-F238E27FC236}">
              <a16:creationId xmlns:a16="http://schemas.microsoft.com/office/drawing/2014/main" id="{BEA693DF-8BC8-4CF0-AE4F-D81030EE0F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28575</xdr:colOff>
      <xdr:row>31</xdr:row>
      <xdr:rowOff>123824</xdr:rowOff>
    </xdr:from>
    <xdr:to>
      <xdr:col>17</xdr:col>
      <xdr:colOff>87630</xdr:colOff>
      <xdr:row>49</xdr:row>
      <xdr:rowOff>110489</xdr:rowOff>
    </xdr:to>
    <xdr:graphicFrame macro="">
      <xdr:nvGraphicFramePr>
        <xdr:cNvPr id="3" name="Graphique 2">
          <a:extLst>
            <a:ext uri="{FF2B5EF4-FFF2-40B4-BE49-F238E27FC236}">
              <a16:creationId xmlns:a16="http://schemas.microsoft.com/office/drawing/2014/main" id="{C5E86EDB-0C47-439E-9B08-43009D29862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152400</xdr:colOff>
      <xdr:row>2</xdr:row>
      <xdr:rowOff>60960</xdr:rowOff>
    </xdr:from>
    <xdr:to>
      <xdr:col>24</xdr:col>
      <xdr:colOff>38100</xdr:colOff>
      <xdr:row>19</xdr:row>
      <xdr:rowOff>123825</xdr:rowOff>
    </xdr:to>
    <xdr:graphicFrame macro="">
      <xdr:nvGraphicFramePr>
        <xdr:cNvPr id="2" name="Graphique 2">
          <a:extLst>
            <a:ext uri="{FF2B5EF4-FFF2-40B4-BE49-F238E27FC236}">
              <a16:creationId xmlns:a16="http://schemas.microsoft.com/office/drawing/2014/main" id="{84938867-6860-421B-AC50-56DDACB164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0.16668</cdr:x>
      <cdr:y>0.2133</cdr:y>
    </cdr:from>
    <cdr:to>
      <cdr:x>0.38071</cdr:x>
      <cdr:y>0.26709</cdr:y>
    </cdr:to>
    <cdr:sp macro="" textlink="">
      <cdr:nvSpPr>
        <cdr:cNvPr id="3" name="ZoneTexte 2"/>
        <cdr:cNvSpPr txBox="1"/>
      </cdr:nvSpPr>
      <cdr:spPr>
        <a:xfrm xmlns:a="http://schemas.openxmlformats.org/drawingml/2006/main">
          <a:off x="1251040" y="826076"/>
          <a:ext cx="1606460" cy="208340"/>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1000" b="1">
              <a:effectLst/>
              <a:latin typeface="+mn-lt"/>
              <a:ea typeface="+mn-ea"/>
              <a:cs typeface="+mn-cs"/>
            </a:rPr>
            <a:t>Minimum</a:t>
          </a:r>
          <a:r>
            <a:rPr lang="fr-FR" sz="1000" b="1" baseline="0">
              <a:effectLst/>
              <a:latin typeface="+mn-lt"/>
              <a:ea typeface="+mn-ea"/>
              <a:cs typeface="+mn-cs"/>
            </a:rPr>
            <a:t> PR  : 324,79 € </a:t>
          </a:r>
          <a:endParaRPr lang="fr-FR" sz="1000" b="1">
            <a:effectLst/>
          </a:endParaRPr>
        </a:p>
      </cdr:txBody>
    </cdr:sp>
  </cdr:relSizeAnchor>
  <cdr:relSizeAnchor xmlns:cdr="http://schemas.openxmlformats.org/drawingml/2006/chartDrawing">
    <cdr:from>
      <cdr:x>0.25995</cdr:x>
      <cdr:y>0.2956</cdr:y>
    </cdr:from>
    <cdr:to>
      <cdr:x>0.25995</cdr:x>
      <cdr:y>0.34762</cdr:y>
    </cdr:to>
    <cdr:cxnSp macro="">
      <cdr:nvCxnSpPr>
        <cdr:cNvPr id="5" name="Connecteur droit avec flèche 4">
          <a:extLst xmlns:a="http://schemas.openxmlformats.org/drawingml/2006/main">
            <a:ext uri="{FF2B5EF4-FFF2-40B4-BE49-F238E27FC236}">
              <a16:creationId xmlns:a16="http://schemas.microsoft.com/office/drawing/2014/main" id="{38FBBD5F-66CD-4093-8E56-A6A61A1B42A7}"/>
            </a:ext>
          </a:extLst>
        </cdr:cNvPr>
        <cdr:cNvCxnSpPr/>
      </cdr:nvCxnSpPr>
      <cdr:spPr bwMode="auto">
        <a:xfrm xmlns:a="http://schemas.openxmlformats.org/drawingml/2006/main">
          <a:off x="1951101" y="1175794"/>
          <a:ext cx="0" cy="206917"/>
        </a:xfrm>
        <a:prstGeom xmlns:a="http://schemas.openxmlformats.org/drawingml/2006/main" prst="straightConnector1">
          <a:avLst/>
        </a:prstGeom>
        <a:solidFill xmlns:a="http://schemas.openxmlformats.org/drawingml/2006/main">
          <a:srgbClr val="FFFFFF"/>
        </a:solidFill>
        <a:ln xmlns:a="http://schemas.openxmlformats.org/drawingml/2006/main" w="9525" cap="flat" cmpd="sng" algn="ctr">
          <a:solidFill>
            <a:srgbClr val="000000"/>
          </a:solidFill>
          <a:prstDash val="solid"/>
          <a:round/>
          <a:headEnd type="none" w="med" len="med"/>
          <a:tailEnd type="arrow"/>
        </a:ln>
        <a:effectLst xmlns:a="http://schemas.openxmlformats.org/drawingml/2006/main"/>
      </cdr:spPr>
    </cdr:cxn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ntant base y compris ME"/>
    </sheetNames>
    <sheetDataSet>
      <sheetData sheetId="0" refreshError="1"/>
    </sheetDataSet>
  </externalBook>
</externalLink>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legislation.lassuranceretraite.fr/" TargetMode="External"/><Relationship Id="rId2" Type="http://schemas.openxmlformats.org/officeDocument/2006/relationships/hyperlink" Target="https://www.insee.fr/fr/statistiques/serie/001768580" TargetMode="External"/><Relationship Id="rId1" Type="http://schemas.openxmlformats.org/officeDocument/2006/relationships/hyperlink" Target="https://www.insee.fr/fr/statistiques/serie/001761313" TargetMode="External"/><Relationship Id="rId6" Type="http://schemas.openxmlformats.org/officeDocument/2006/relationships/drawing" Target="../drawings/drawing4.xml"/><Relationship Id="rId5" Type="http://schemas.openxmlformats.org/officeDocument/2006/relationships/printerSettings" Target="../printerSettings/printerSettings6.bin"/><Relationship Id="rId4" Type="http://schemas.openxmlformats.org/officeDocument/2006/relationships/hyperlink" Target="https://www.insee.fr/fr/statistiques/7750173"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7DD32-724C-43B6-AEC0-D4D33A480368}">
  <dimension ref="A1:J36"/>
  <sheetViews>
    <sheetView showGridLines="0" workbookViewId="0">
      <selection activeCell="H3" sqref="H3"/>
    </sheetView>
  </sheetViews>
  <sheetFormatPr baseColWidth="10" defaultColWidth="11.5703125" defaultRowHeight="15"/>
  <cols>
    <col min="1" max="1" width="51.28515625" style="1" customWidth="1"/>
    <col min="2" max="4" width="11.28515625" style="1" customWidth="1"/>
    <col min="5" max="5" width="12" style="1" customWidth="1"/>
    <col min="6" max="7" width="11.5703125" style="1"/>
    <col min="8" max="8" width="62.85546875" style="1" customWidth="1"/>
    <col min="9" max="16384" width="11.5703125" style="1"/>
  </cols>
  <sheetData>
    <row r="1" spans="1:10" ht="38.25" customHeight="1">
      <c r="A1" s="460" t="s">
        <v>173</v>
      </c>
      <c r="B1" s="460"/>
      <c r="C1" s="460"/>
      <c r="D1" s="460"/>
      <c r="E1" s="460"/>
    </row>
    <row r="2" spans="1:10" ht="45">
      <c r="A2"/>
      <c r="B2" s="151" t="s">
        <v>0</v>
      </c>
      <c r="C2" s="152" t="s">
        <v>1</v>
      </c>
      <c r="D2" s="153" t="s">
        <v>2</v>
      </c>
      <c r="E2" s="154" t="s">
        <v>65</v>
      </c>
    </row>
    <row r="3" spans="1:10">
      <c r="A3" s="155" t="s">
        <v>150</v>
      </c>
      <c r="B3" s="2"/>
      <c r="C3"/>
      <c r="D3" s="3"/>
      <c r="E3" s="64"/>
    </row>
    <row r="4" spans="1:10" ht="24" customHeight="1">
      <c r="A4" s="158" t="s">
        <v>3</v>
      </c>
      <c r="B4" s="165">
        <v>981.61430972726805</v>
      </c>
      <c r="C4" s="166">
        <v>814.77460724881064</v>
      </c>
      <c r="D4" s="167">
        <v>891.26881425677755</v>
      </c>
      <c r="E4" s="168">
        <v>-0.16996461932672124</v>
      </c>
    </row>
    <row r="5" spans="1:10" ht="15.75" customHeight="1">
      <c r="A5" s="162" t="s">
        <v>4</v>
      </c>
      <c r="B5" s="4"/>
      <c r="C5" s="5"/>
      <c r="D5" s="6"/>
      <c r="E5" s="65"/>
    </row>
    <row r="6" spans="1:10">
      <c r="A6" s="160" t="s">
        <v>5</v>
      </c>
      <c r="B6" s="169">
        <v>992.96951262235666</v>
      </c>
      <c r="C6" s="170">
        <v>810.15207849180092</v>
      </c>
      <c r="D6" s="171">
        <v>896.49927895172038</v>
      </c>
      <c r="E6" s="172">
        <v>-0.18411183002763987</v>
      </c>
    </row>
    <row r="7" spans="1:10">
      <c r="A7" s="160" t="s">
        <v>6</v>
      </c>
      <c r="B7" s="140">
        <v>1052.773542749853</v>
      </c>
      <c r="C7" s="141">
        <v>983.53451801388564</v>
      </c>
      <c r="D7" s="6">
        <v>1012.5540842471717</v>
      </c>
      <c r="E7" s="66">
        <v>-6.5768203630112598E-2</v>
      </c>
    </row>
    <row r="8" spans="1:10">
      <c r="A8" s="160" t="s">
        <v>7</v>
      </c>
      <c r="B8" s="169">
        <v>757.75529575830308</v>
      </c>
      <c r="C8" s="170">
        <v>739.73946962907564</v>
      </c>
      <c r="D8" s="171">
        <v>745.98153251340432</v>
      </c>
      <c r="E8" s="172">
        <v>-2.3775255983131793E-2</v>
      </c>
      <c r="J8" s="410"/>
    </row>
    <row r="9" spans="1:10" ht="35.25" customHeight="1">
      <c r="A9" s="163" t="s">
        <v>8</v>
      </c>
      <c r="B9" s="369">
        <v>1372.8136366162637</v>
      </c>
      <c r="C9" s="370">
        <v>1201.9512725394416</v>
      </c>
      <c r="D9" s="371">
        <v>1290.6016441033801</v>
      </c>
      <c r="E9" s="372">
        <v>-0.12446144146554872</v>
      </c>
    </row>
    <row r="10" spans="1:10" s="7" customFormat="1" ht="27" customHeight="1">
      <c r="A10" s="164" t="s">
        <v>9</v>
      </c>
      <c r="B10" s="378">
        <v>976.64733742731573</v>
      </c>
      <c r="C10" s="379">
        <v>743.99696805011365</v>
      </c>
      <c r="D10" s="380">
        <v>864.8239092804987</v>
      </c>
      <c r="E10" s="381">
        <v>-0.23821328381445206</v>
      </c>
    </row>
    <row r="11" spans="1:10">
      <c r="A11" s="156" t="s">
        <v>149</v>
      </c>
      <c r="B11" s="137"/>
      <c r="C11" s="138"/>
      <c r="D11" s="139"/>
      <c r="E11" s="66"/>
    </row>
    <row r="12" spans="1:10" ht="30">
      <c r="A12" s="159" t="s">
        <v>99</v>
      </c>
      <c r="B12" s="373">
        <v>1020.3080062926148</v>
      </c>
      <c r="C12" s="374">
        <v>859.32289876317247</v>
      </c>
      <c r="D12" s="375">
        <v>872.89463523143718</v>
      </c>
      <c r="E12" s="382">
        <v>-0.15778089217823243</v>
      </c>
    </row>
    <row r="13" spans="1:10" ht="18.75" customHeight="1">
      <c r="A13" s="160" t="s">
        <v>18</v>
      </c>
      <c r="B13" s="169">
        <v>238.99532161139467</v>
      </c>
      <c r="C13" s="170">
        <v>330.37710294203481</v>
      </c>
      <c r="D13" s="171">
        <v>326.15171072575595</v>
      </c>
      <c r="E13" s="172">
        <v>0.38235803410087876</v>
      </c>
    </row>
    <row r="14" spans="1:10" ht="19.5" customHeight="1">
      <c r="A14" s="161" t="s">
        <v>100</v>
      </c>
      <c r="B14" s="411">
        <v>1140.5396581874068</v>
      </c>
      <c r="C14" s="376">
        <v>1038.7147936297242</v>
      </c>
      <c r="D14" s="377">
        <v>1048.5442941472263</v>
      </c>
      <c r="E14" s="383">
        <v>-8.9277793916878623E-2</v>
      </c>
    </row>
    <row r="15" spans="1:10" s="7" customFormat="1" ht="18.75" customHeight="1">
      <c r="A15" s="414" t="s">
        <v>101</v>
      </c>
      <c r="B15" s="412">
        <v>978.16706253143366</v>
      </c>
      <c r="C15" s="173">
        <v>778.29270260511419</v>
      </c>
      <c r="D15" s="174">
        <v>866.29099227442089</v>
      </c>
      <c r="E15" s="175">
        <v>-0.20433560644442217</v>
      </c>
    </row>
    <row r="16" spans="1:10">
      <c r="A16" s="80" t="s">
        <v>73</v>
      </c>
      <c r="B16" s="413"/>
      <c r="C16" s="79"/>
      <c r="D16" s="79"/>
      <c r="E16" s="79"/>
    </row>
    <row r="17" spans="1:5">
      <c r="A17" s="458" t="s">
        <v>74</v>
      </c>
      <c r="B17" s="458"/>
      <c r="C17" s="458"/>
      <c r="D17" s="458"/>
      <c r="E17" s="458"/>
    </row>
    <row r="18" spans="1:5" ht="28.5" customHeight="1">
      <c r="A18" s="459" t="s">
        <v>75</v>
      </c>
      <c r="B18" s="459"/>
      <c r="C18" s="459"/>
      <c r="D18" s="459"/>
      <c r="E18" s="459"/>
    </row>
    <row r="21" spans="1:5">
      <c r="A21" s="93"/>
      <c r="B21" s="151" t="s">
        <v>0</v>
      </c>
      <c r="C21" s="152" t="s">
        <v>1</v>
      </c>
      <c r="D21" s="153" t="s">
        <v>2</v>
      </c>
      <c r="E21" s="390"/>
    </row>
    <row r="22" spans="1:5">
      <c r="A22" s="155" t="s">
        <v>150</v>
      </c>
      <c r="B22" s="2"/>
      <c r="C22" s="93"/>
      <c r="D22" s="3"/>
      <c r="E22" s="391"/>
    </row>
    <row r="23" spans="1:5" ht="30">
      <c r="A23" s="158" t="s">
        <v>3</v>
      </c>
      <c r="B23" s="384">
        <v>6743842</v>
      </c>
      <c r="C23" s="387">
        <v>7964992</v>
      </c>
      <c r="D23" s="385">
        <v>14708834</v>
      </c>
      <c r="E23" s="392"/>
    </row>
    <row r="24" spans="1:5">
      <c r="A24" s="162" t="s">
        <v>4</v>
      </c>
      <c r="B24" s="386"/>
      <c r="C24" s="388"/>
      <c r="D24" s="399"/>
      <c r="E24" s="393"/>
    </row>
    <row r="25" spans="1:5">
      <c r="A25" s="160" t="s">
        <v>5</v>
      </c>
      <c r="B25" s="384">
        <v>5931930</v>
      </c>
      <c r="C25" s="387">
        <v>6627368</v>
      </c>
      <c r="D25" s="385">
        <v>12559298</v>
      </c>
      <c r="E25" s="394"/>
    </row>
    <row r="26" spans="1:5">
      <c r="A26" s="160" t="s">
        <v>6</v>
      </c>
      <c r="B26" s="386">
        <v>387744</v>
      </c>
      <c r="C26" s="388">
        <v>537391</v>
      </c>
      <c r="D26" s="399">
        <v>925135</v>
      </c>
      <c r="E26" s="394"/>
    </row>
    <row r="27" spans="1:5">
      <c r="A27" s="160" t="s">
        <v>7</v>
      </c>
      <c r="B27" s="384">
        <v>424147</v>
      </c>
      <c r="C27" s="387">
        <v>800025</v>
      </c>
      <c r="D27" s="385">
        <v>1224172</v>
      </c>
      <c r="E27" s="394"/>
    </row>
    <row r="28" spans="1:5" ht="30">
      <c r="A28" s="163" t="s">
        <v>8</v>
      </c>
      <c r="B28" s="386">
        <v>3429196</v>
      </c>
      <c r="C28" s="388">
        <v>3180145</v>
      </c>
      <c r="D28" s="399">
        <v>6609341</v>
      </c>
      <c r="E28" s="395"/>
    </row>
    <row r="29" spans="1:5" ht="30">
      <c r="A29" s="164" t="s">
        <v>9</v>
      </c>
      <c r="B29" s="405">
        <v>6539461</v>
      </c>
      <c r="C29" s="406">
        <v>6052168</v>
      </c>
      <c r="D29" s="400">
        <v>12591629</v>
      </c>
      <c r="E29" s="396"/>
    </row>
    <row r="30" spans="1:5">
      <c r="A30" s="156" t="s">
        <v>149</v>
      </c>
      <c r="B30" s="137"/>
      <c r="C30" s="389"/>
      <c r="D30" s="399"/>
      <c r="E30" s="394"/>
    </row>
    <row r="31" spans="1:5" ht="30">
      <c r="A31" s="159" t="s">
        <v>99</v>
      </c>
      <c r="B31" s="384">
        <v>235832</v>
      </c>
      <c r="C31" s="387">
        <v>2561558</v>
      </c>
      <c r="D31" s="385">
        <v>2797390</v>
      </c>
      <c r="E31" s="396"/>
    </row>
    <row r="32" spans="1:5">
      <c r="A32" s="160" t="s">
        <v>18</v>
      </c>
      <c r="B32" s="386">
        <v>31451</v>
      </c>
      <c r="C32" s="388">
        <v>648734</v>
      </c>
      <c r="D32" s="399">
        <v>680185</v>
      </c>
      <c r="E32" s="394"/>
    </row>
    <row r="33" spans="1:5">
      <c r="A33" s="161" t="s">
        <v>100</v>
      </c>
      <c r="B33" s="401">
        <v>204381</v>
      </c>
      <c r="C33" s="398">
        <v>1912824</v>
      </c>
      <c r="D33" s="400">
        <v>2117205</v>
      </c>
      <c r="E33" s="394"/>
    </row>
    <row r="34" spans="1:5">
      <c r="A34" s="157" t="s">
        <v>101</v>
      </c>
      <c r="B34" s="402">
        <v>6775293</v>
      </c>
      <c r="C34" s="403">
        <v>8613726</v>
      </c>
      <c r="D34" s="404">
        <v>15389019</v>
      </c>
      <c r="E34" s="397"/>
    </row>
    <row r="35" spans="1:5">
      <c r="A35" s="94" t="s">
        <v>73</v>
      </c>
      <c r="B35" s="93"/>
      <c r="C35" s="93"/>
      <c r="D35" s="93"/>
      <c r="E35" s="93"/>
    </row>
    <row r="36" spans="1:5">
      <c r="A36" s="458" t="s">
        <v>74</v>
      </c>
      <c r="B36" s="458"/>
      <c r="C36" s="458"/>
      <c r="D36" s="458"/>
      <c r="E36" s="458"/>
    </row>
  </sheetData>
  <mergeCells count="4">
    <mergeCell ref="A17:E17"/>
    <mergeCell ref="A18:E18"/>
    <mergeCell ref="A1:E1"/>
    <mergeCell ref="A36:E36"/>
  </mergeCell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989D1-36E4-40AB-A7B3-039A72195BC3}">
  <dimension ref="B1:Q56"/>
  <sheetViews>
    <sheetView showGridLines="0" topLeftCell="B1" workbookViewId="0">
      <selection activeCell="B1" sqref="A1:XFD1048576"/>
    </sheetView>
  </sheetViews>
  <sheetFormatPr baseColWidth="10" defaultRowHeight="15"/>
  <cols>
    <col min="1" max="1" width="5.140625" customWidth="1"/>
    <col min="2" max="2" width="15.5703125" customWidth="1"/>
    <col min="3" max="5" width="12.85546875" bestFit="1" customWidth="1"/>
    <col min="6" max="6" width="14.7109375" customWidth="1"/>
    <col min="7" max="7" width="16.7109375" customWidth="1"/>
    <col min="8" max="8" width="15.7109375" customWidth="1"/>
  </cols>
  <sheetData>
    <row r="1" spans="2:17" s="53" customFormat="1" ht="41.25" customHeight="1">
      <c r="B1" s="528" t="s">
        <v>89</v>
      </c>
      <c r="C1" s="528"/>
      <c r="D1" s="528"/>
      <c r="E1" s="528"/>
      <c r="F1" s="528"/>
      <c r="G1" s="528"/>
      <c r="H1" s="528"/>
    </row>
    <row r="2" spans="2:17" ht="33.75" customHeight="1">
      <c r="B2" s="530" t="s">
        <v>66</v>
      </c>
      <c r="C2" s="532" t="s">
        <v>71</v>
      </c>
      <c r="D2" s="533"/>
      <c r="E2" s="534"/>
      <c r="F2" s="535" t="s">
        <v>70</v>
      </c>
      <c r="G2" s="536" t="s">
        <v>67</v>
      </c>
      <c r="H2" s="537" t="s">
        <v>68</v>
      </c>
      <c r="K2" s="527" t="s">
        <v>154</v>
      </c>
      <c r="L2" s="527"/>
      <c r="M2" s="527"/>
      <c r="N2" s="527"/>
      <c r="O2" s="527"/>
      <c r="P2" s="527"/>
      <c r="Q2" s="527"/>
    </row>
    <row r="3" spans="2:17" ht="59.25" customHeight="1">
      <c r="B3" s="531"/>
      <c r="C3" s="344" t="s">
        <v>0</v>
      </c>
      <c r="D3" s="344" t="s">
        <v>1</v>
      </c>
      <c r="E3" s="344" t="s">
        <v>2</v>
      </c>
      <c r="F3" s="535"/>
      <c r="G3" s="536"/>
      <c r="H3" s="538"/>
    </row>
    <row r="4" spans="2:17" ht="15" customHeight="1">
      <c r="B4" s="345">
        <v>2001</v>
      </c>
      <c r="C4" s="353" t="s">
        <v>14</v>
      </c>
      <c r="D4" s="353" t="s">
        <v>14</v>
      </c>
      <c r="E4" s="354">
        <v>3125197</v>
      </c>
      <c r="F4" s="355">
        <v>9252720</v>
      </c>
      <c r="G4" s="356">
        <v>0.33775981549209316</v>
      </c>
      <c r="H4" s="357"/>
    </row>
    <row r="5" spans="2:17" ht="15" customHeight="1">
      <c r="B5" s="346">
        <v>2002</v>
      </c>
      <c r="C5" s="358" t="s">
        <v>14</v>
      </c>
      <c r="D5" s="358" t="s">
        <v>14</v>
      </c>
      <c r="E5" s="359">
        <v>3254076</v>
      </c>
      <c r="F5" s="355">
        <v>9424938</v>
      </c>
      <c r="G5" s="356">
        <v>0.34526232427205356</v>
      </c>
      <c r="H5" s="360">
        <v>4.1238680313593123E-2</v>
      </c>
    </row>
    <row r="6" spans="2:17">
      <c r="B6" s="346">
        <v>2003</v>
      </c>
      <c r="C6" s="348">
        <v>1020611</v>
      </c>
      <c r="D6" s="348">
        <v>2386804</v>
      </c>
      <c r="E6" s="348">
        <v>3407415</v>
      </c>
      <c r="F6" s="348">
        <v>9588050</v>
      </c>
      <c r="G6" s="349">
        <v>0.35538143835294977</v>
      </c>
      <c r="H6" s="350">
        <v>4.712213236568541E-2</v>
      </c>
    </row>
    <row r="7" spans="2:17">
      <c r="B7" s="346">
        <v>2004</v>
      </c>
      <c r="C7" s="355">
        <v>1068887</v>
      </c>
      <c r="D7" s="355">
        <v>2506374</v>
      </c>
      <c r="E7" s="355">
        <v>3575261</v>
      </c>
      <c r="F7" s="355">
        <v>9916644</v>
      </c>
      <c r="G7" s="356">
        <v>0.36053134508004925</v>
      </c>
      <c r="H7" s="360">
        <v>4.9259042411916365E-2</v>
      </c>
    </row>
    <row r="8" spans="2:17">
      <c r="B8" s="346">
        <v>2005</v>
      </c>
      <c r="C8" s="348">
        <v>1117173</v>
      </c>
      <c r="D8" s="348">
        <v>2623759</v>
      </c>
      <c r="E8" s="348">
        <v>3740932</v>
      </c>
      <c r="F8" s="348">
        <v>10206851</v>
      </c>
      <c r="G8" s="349">
        <v>0.36651186541275071</v>
      </c>
      <c r="H8" s="350">
        <v>4.6338155452147367E-2</v>
      </c>
      <c r="I8" s="93"/>
    </row>
    <row r="9" spans="2:17">
      <c r="B9" s="346">
        <v>2006</v>
      </c>
      <c r="C9" s="355">
        <v>1179718</v>
      </c>
      <c r="D9" s="355">
        <v>2760301</v>
      </c>
      <c r="E9" s="355">
        <v>3940019</v>
      </c>
      <c r="F9" s="355">
        <v>10575899</v>
      </c>
      <c r="G9" s="356">
        <v>0.37254695794655374</v>
      </c>
      <c r="H9" s="360">
        <v>5.3218556231441783E-2</v>
      </c>
      <c r="I9" s="93"/>
    </row>
    <row r="10" spans="2:17">
      <c r="B10" s="346">
        <v>2007</v>
      </c>
      <c r="C10" s="348">
        <v>1243457</v>
      </c>
      <c r="D10" s="348">
        <v>2908210</v>
      </c>
      <c r="E10" s="348">
        <v>4151667</v>
      </c>
      <c r="F10" s="348">
        <v>10973791</v>
      </c>
      <c r="G10" s="349">
        <v>0.37832568526227628</v>
      </c>
      <c r="H10" s="350">
        <v>5.3717507453644231E-2</v>
      </c>
      <c r="I10" s="93"/>
    </row>
    <row r="11" spans="2:17">
      <c r="B11" s="346">
        <v>2008</v>
      </c>
      <c r="C11" s="355">
        <v>1309926</v>
      </c>
      <c r="D11" s="355">
        <v>3059770</v>
      </c>
      <c r="E11" s="355">
        <v>4369696</v>
      </c>
      <c r="F11" s="355">
        <v>11361963</v>
      </c>
      <c r="G11" s="356">
        <v>0.38458988116754123</v>
      </c>
      <c r="H11" s="360">
        <v>5.2516013447128529E-2</v>
      </c>
      <c r="I11" s="93"/>
    </row>
    <row r="12" spans="2:17">
      <c r="B12" s="346">
        <v>2009</v>
      </c>
      <c r="C12" s="348">
        <v>1363448</v>
      </c>
      <c r="D12" s="348">
        <v>3201815</v>
      </c>
      <c r="E12" s="348">
        <v>4565263</v>
      </c>
      <c r="F12" s="348">
        <v>11676174</v>
      </c>
      <c r="G12" s="349">
        <v>0.39098963410445919</v>
      </c>
      <c r="H12" s="350">
        <v>4.4755287324335535E-2</v>
      </c>
      <c r="I12" s="93"/>
    </row>
    <row r="13" spans="2:17">
      <c r="B13" s="346">
        <v>2010</v>
      </c>
      <c r="C13" s="355">
        <v>1414090</v>
      </c>
      <c r="D13" s="355">
        <v>3335603</v>
      </c>
      <c r="E13" s="355">
        <v>4749693</v>
      </c>
      <c r="F13" s="355">
        <v>12014303</v>
      </c>
      <c r="G13" s="356">
        <v>0.39533654178690181</v>
      </c>
      <c r="H13" s="360">
        <v>4.0398548780212762E-2</v>
      </c>
      <c r="I13" s="93"/>
    </row>
    <row r="14" spans="2:17">
      <c r="B14" s="346">
        <v>2011</v>
      </c>
      <c r="C14" s="348">
        <v>1450876</v>
      </c>
      <c r="D14" s="348">
        <v>3447112</v>
      </c>
      <c r="E14" s="348">
        <v>4897988</v>
      </c>
      <c r="F14" s="348">
        <v>12237792</v>
      </c>
      <c r="G14" s="349">
        <v>0.40023461748655315</v>
      </c>
      <c r="H14" s="350">
        <v>3.1222017928316692E-2</v>
      </c>
      <c r="I14" s="93"/>
    </row>
    <row r="15" spans="2:17">
      <c r="B15" s="346">
        <v>2012</v>
      </c>
      <c r="C15" s="355">
        <v>1421715</v>
      </c>
      <c r="D15" s="355">
        <v>3455910</v>
      </c>
      <c r="E15" s="355">
        <v>4877625</v>
      </c>
      <c r="F15" s="355">
        <v>12377039</v>
      </c>
      <c r="G15" s="356">
        <v>0.39408658242088435</v>
      </c>
      <c r="H15" s="360">
        <v>-4.1574213738375665E-3</v>
      </c>
      <c r="I15" s="93"/>
    </row>
    <row r="16" spans="2:17">
      <c r="B16" s="346">
        <v>2013</v>
      </c>
      <c r="C16" s="348">
        <v>1403686</v>
      </c>
      <c r="D16" s="348">
        <v>3494945</v>
      </c>
      <c r="E16" s="348">
        <v>4898631</v>
      </c>
      <c r="F16" s="348">
        <v>12653193</v>
      </c>
      <c r="G16" s="349">
        <v>0.38714583741827063</v>
      </c>
      <c r="H16" s="350">
        <v>4.3066041362342933E-3</v>
      </c>
      <c r="I16" s="93"/>
    </row>
    <row r="17" spans="2:17">
      <c r="B17" s="346">
        <v>2014</v>
      </c>
      <c r="C17" s="355">
        <v>1380888</v>
      </c>
      <c r="D17" s="355">
        <v>3519871</v>
      </c>
      <c r="E17" s="355">
        <v>4900759</v>
      </c>
      <c r="F17" s="355">
        <v>12860524</v>
      </c>
      <c r="G17" s="356">
        <v>0.3810699315206752</v>
      </c>
      <c r="H17" s="360">
        <v>4.3440708230524372E-4</v>
      </c>
      <c r="I17" s="93"/>
    </row>
    <row r="18" spans="2:17">
      <c r="B18" s="346">
        <v>2015</v>
      </c>
      <c r="C18" s="348">
        <v>1362532</v>
      </c>
      <c r="D18" s="348">
        <v>3536964</v>
      </c>
      <c r="E18" s="351">
        <v>4899496</v>
      </c>
      <c r="F18" s="348">
        <v>13040190</v>
      </c>
      <c r="G18" s="349">
        <v>0.37572274637102682</v>
      </c>
      <c r="H18" s="350">
        <v>-2.5771518248496328E-4</v>
      </c>
      <c r="I18" s="93"/>
    </row>
    <row r="19" spans="2:17">
      <c r="B19" s="346">
        <v>2016</v>
      </c>
      <c r="C19" s="355">
        <v>1340430</v>
      </c>
      <c r="D19" s="355">
        <v>3532432</v>
      </c>
      <c r="E19" s="355">
        <v>4872862</v>
      </c>
      <c r="F19" s="355">
        <v>13223004</v>
      </c>
      <c r="G19" s="356">
        <v>0.36851399273569002</v>
      </c>
      <c r="H19" s="360">
        <v>-5.4360693426426243E-3</v>
      </c>
      <c r="I19" s="93"/>
    </row>
    <row r="20" spans="2:17">
      <c r="B20" s="346">
        <v>2017</v>
      </c>
      <c r="C20" s="348">
        <v>1306549</v>
      </c>
      <c r="D20" s="348">
        <v>3518173</v>
      </c>
      <c r="E20" s="348">
        <v>4824722</v>
      </c>
      <c r="F20" s="348">
        <v>13379101</v>
      </c>
      <c r="G20" s="349">
        <v>0.36061630747835749</v>
      </c>
      <c r="H20" s="350">
        <v>-9.8792044593095651E-3</v>
      </c>
      <c r="I20" s="93"/>
      <c r="K20" s="529" t="s">
        <v>106</v>
      </c>
      <c r="L20" s="529"/>
      <c r="M20" s="529"/>
      <c r="N20" s="529"/>
      <c r="O20" s="529"/>
      <c r="P20" s="529"/>
      <c r="Q20" s="529"/>
    </row>
    <row r="21" spans="2:17" ht="15" customHeight="1">
      <c r="B21" s="346">
        <v>2018</v>
      </c>
      <c r="C21" s="355">
        <v>1284762</v>
      </c>
      <c r="D21" s="355">
        <v>3509333</v>
      </c>
      <c r="E21" s="355">
        <v>4794095</v>
      </c>
      <c r="F21" s="355">
        <v>13588701</v>
      </c>
      <c r="G21" s="356">
        <v>0.3528000947257578</v>
      </c>
      <c r="H21" s="360">
        <v>-6.3479305128876229E-3</v>
      </c>
      <c r="I21" s="93"/>
      <c r="K21" s="459" t="s">
        <v>103</v>
      </c>
      <c r="L21" s="459"/>
      <c r="M21" s="459"/>
      <c r="N21" s="459"/>
      <c r="O21" s="459"/>
      <c r="P21" s="459"/>
      <c r="Q21" s="459"/>
    </row>
    <row r="22" spans="2:17">
      <c r="B22" s="346" t="s">
        <v>69</v>
      </c>
      <c r="C22" s="348">
        <v>1266578</v>
      </c>
      <c r="D22" s="348">
        <v>3495289</v>
      </c>
      <c r="E22" s="348">
        <v>4761867</v>
      </c>
      <c r="F22" s="348">
        <v>13774073</v>
      </c>
      <c r="G22" s="349">
        <v>0.34571233940752311</v>
      </c>
      <c r="H22" s="350">
        <v>-6.722436664271414E-3</v>
      </c>
      <c r="I22" s="93"/>
      <c r="K22" s="459"/>
      <c r="L22" s="459"/>
      <c r="M22" s="459"/>
      <c r="N22" s="459"/>
      <c r="O22" s="459"/>
      <c r="P22" s="459"/>
      <c r="Q22" s="459"/>
    </row>
    <row r="23" spans="2:17" ht="10.5" customHeight="1">
      <c r="B23" s="347"/>
      <c r="C23" s="361"/>
      <c r="D23" s="361"/>
      <c r="E23" s="361"/>
      <c r="F23" s="355"/>
      <c r="G23" s="361"/>
      <c r="H23" s="361"/>
      <c r="I23" s="93"/>
      <c r="K23" s="459" t="s">
        <v>84</v>
      </c>
      <c r="L23" s="459"/>
      <c r="M23" s="459"/>
      <c r="N23" s="459"/>
      <c r="O23" s="459"/>
      <c r="P23" s="459"/>
      <c r="Q23" s="459"/>
    </row>
    <row r="24" spans="2:17" ht="15" customHeight="1">
      <c r="B24" s="346" t="s">
        <v>69</v>
      </c>
      <c r="C24" s="348">
        <v>1431334</v>
      </c>
      <c r="D24" s="348">
        <v>3581185</v>
      </c>
      <c r="E24" s="348">
        <v>5012519</v>
      </c>
      <c r="F24" s="348">
        <v>13939683</v>
      </c>
      <c r="G24" s="349">
        <v>0.35958629762240646</v>
      </c>
      <c r="H24" s="352"/>
      <c r="I24" s="93"/>
      <c r="K24" s="459"/>
      <c r="L24" s="459"/>
      <c r="M24" s="459"/>
      <c r="N24" s="459"/>
      <c r="O24" s="459"/>
      <c r="P24" s="459"/>
      <c r="Q24" s="459"/>
    </row>
    <row r="25" spans="2:17">
      <c r="B25" s="346">
        <v>2020</v>
      </c>
      <c r="C25" s="355">
        <v>1374448</v>
      </c>
      <c r="D25" s="355">
        <v>3525917</v>
      </c>
      <c r="E25" s="355">
        <v>4900365</v>
      </c>
      <c r="F25" s="355">
        <v>14029797</v>
      </c>
      <c r="G25" s="356">
        <v>0.34928267315628303</v>
      </c>
      <c r="H25" s="360">
        <v>-2.2374778030766596E-2</v>
      </c>
      <c r="I25" s="93"/>
    </row>
    <row r="26" spans="2:17">
      <c r="B26" s="346">
        <v>2021</v>
      </c>
      <c r="C26" s="348">
        <v>1342633</v>
      </c>
      <c r="D26" s="348">
        <v>3496448</v>
      </c>
      <c r="E26" s="348">
        <v>4839081</v>
      </c>
      <c r="F26" s="348">
        <v>14175788</v>
      </c>
      <c r="G26" s="349">
        <v>0.34136239904264937</v>
      </c>
      <c r="H26" s="350">
        <v>-1.2506007205585701E-2</v>
      </c>
      <c r="I26" s="93"/>
    </row>
    <row r="27" spans="2:17">
      <c r="B27" s="346">
        <v>2022</v>
      </c>
      <c r="C27" s="355">
        <v>1302199</v>
      </c>
      <c r="D27" s="355">
        <v>3442215</v>
      </c>
      <c r="E27" s="355">
        <v>4744414</v>
      </c>
      <c r="F27" s="355">
        <v>14355464</v>
      </c>
      <c r="G27" s="356">
        <v>0.33049534309723461</v>
      </c>
      <c r="H27" s="360">
        <v>-1.9563012067787211E-2</v>
      </c>
      <c r="I27" s="93"/>
      <c r="K27" s="74"/>
      <c r="L27" s="74"/>
      <c r="M27" s="74"/>
      <c r="N27" s="74"/>
      <c r="O27" s="74"/>
      <c r="P27" s="74"/>
      <c r="Q27" s="74"/>
    </row>
    <row r="28" spans="2:17" s="93" customFormat="1">
      <c r="B28" s="346">
        <v>2023</v>
      </c>
      <c r="C28" s="348">
        <v>1275202</v>
      </c>
      <c r="D28" s="348">
        <v>3411220</v>
      </c>
      <c r="E28" s="348">
        <v>4686422</v>
      </c>
      <c r="F28" s="348">
        <v>14565401</v>
      </c>
      <c r="G28" s="349">
        <v>0.32175029029410174</v>
      </c>
      <c r="H28" s="350">
        <v>-1.2223216607994192E-2</v>
      </c>
      <c r="K28" s="417"/>
      <c r="L28" s="417"/>
      <c r="M28" s="417"/>
      <c r="N28" s="417"/>
      <c r="O28" s="417"/>
      <c r="P28" s="417"/>
      <c r="Q28" s="417"/>
    </row>
    <row r="29" spans="2:17" s="93" customFormat="1">
      <c r="B29" s="346">
        <v>2024</v>
      </c>
      <c r="C29" s="355">
        <v>1243513</v>
      </c>
      <c r="D29" s="355">
        <v>3361751</v>
      </c>
      <c r="E29" s="355">
        <v>4605264</v>
      </c>
      <c r="F29" s="355">
        <v>14708605</v>
      </c>
      <c r="G29" s="356">
        <v>0.31309998466883843</v>
      </c>
      <c r="H29" s="360">
        <v>-2.9329228014249975E-2</v>
      </c>
      <c r="K29" s="149"/>
      <c r="L29" s="149"/>
      <c r="M29" s="149"/>
      <c r="N29" s="149"/>
      <c r="O29" s="149"/>
      <c r="P29" s="149"/>
      <c r="Q29" s="149"/>
    </row>
    <row r="30" spans="2:17">
      <c r="B30" s="489" t="s">
        <v>106</v>
      </c>
      <c r="C30" s="489"/>
      <c r="D30" s="489"/>
      <c r="E30" s="489"/>
      <c r="F30" s="489"/>
      <c r="G30" s="489"/>
      <c r="H30" s="489"/>
    </row>
    <row r="31" spans="2:17" ht="32.25" customHeight="1">
      <c r="B31" s="459" t="s">
        <v>90</v>
      </c>
      <c r="C31" s="459"/>
      <c r="D31" s="459"/>
      <c r="E31" s="459"/>
      <c r="F31" s="459"/>
      <c r="G31" s="459"/>
      <c r="H31" s="459"/>
      <c r="K31" s="527" t="s">
        <v>172</v>
      </c>
      <c r="L31" s="527"/>
      <c r="M31" s="527"/>
      <c r="N31" s="527"/>
      <c r="O31" s="527"/>
      <c r="P31" s="527"/>
      <c r="Q31" s="527"/>
    </row>
    <row r="32" spans="2:17" ht="15" customHeight="1">
      <c r="B32" s="459" t="s">
        <v>84</v>
      </c>
      <c r="C32" s="459"/>
      <c r="D32" s="459"/>
      <c r="E32" s="459"/>
      <c r="F32" s="459"/>
      <c r="G32" s="459"/>
      <c r="H32" s="459"/>
    </row>
    <row r="52" spans="11:17" ht="17.25" customHeight="1">
      <c r="K52" s="529" t="s">
        <v>106</v>
      </c>
      <c r="L52" s="529"/>
      <c r="M52" s="529"/>
      <c r="N52" s="529"/>
      <c r="O52" s="529"/>
      <c r="P52" s="529"/>
      <c r="Q52" s="529"/>
    </row>
    <row r="53" spans="11:17" ht="17.25" customHeight="1">
      <c r="K53" s="459" t="s">
        <v>103</v>
      </c>
      <c r="L53" s="459"/>
      <c r="M53" s="459"/>
      <c r="N53" s="459"/>
      <c r="O53" s="459"/>
      <c r="P53" s="459"/>
      <c r="Q53" s="459"/>
    </row>
    <row r="54" spans="11:17" ht="12" customHeight="1">
      <c r="K54" s="459"/>
      <c r="L54" s="459"/>
      <c r="M54" s="459"/>
      <c r="N54" s="459"/>
      <c r="O54" s="459"/>
      <c r="P54" s="459"/>
      <c r="Q54" s="459"/>
    </row>
    <row r="55" spans="11:17" ht="12" customHeight="1">
      <c r="K55" s="459" t="s">
        <v>84</v>
      </c>
      <c r="L55" s="459"/>
      <c r="M55" s="459"/>
      <c r="N55" s="459"/>
      <c r="O55" s="459"/>
      <c r="P55" s="459"/>
      <c r="Q55" s="459"/>
    </row>
    <row r="56" spans="11:17" ht="12.75" customHeight="1">
      <c r="K56" s="459"/>
      <c r="L56" s="459"/>
      <c r="M56" s="459"/>
      <c r="N56" s="459"/>
      <c r="O56" s="459"/>
      <c r="P56" s="459"/>
      <c r="Q56" s="459"/>
    </row>
  </sheetData>
  <mergeCells count="17">
    <mergeCell ref="H2:H3"/>
    <mergeCell ref="B30:H30"/>
    <mergeCell ref="K31:Q31"/>
    <mergeCell ref="K53:Q54"/>
    <mergeCell ref="K55:Q56"/>
    <mergeCell ref="B1:H1"/>
    <mergeCell ref="K21:Q22"/>
    <mergeCell ref="K23:Q24"/>
    <mergeCell ref="K2:Q2"/>
    <mergeCell ref="B31:H31"/>
    <mergeCell ref="B32:H32"/>
    <mergeCell ref="K20:Q20"/>
    <mergeCell ref="K52:Q52"/>
    <mergeCell ref="B2:B3"/>
    <mergeCell ref="C2:E2"/>
    <mergeCell ref="F2:F3"/>
    <mergeCell ref="G2:G3"/>
  </mergeCells>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32205-27D0-4FCB-B3F1-2E19866CE233}">
  <dimension ref="A1:N11"/>
  <sheetViews>
    <sheetView showGridLines="0" workbookViewId="0">
      <selection sqref="A1:XFD1048576"/>
    </sheetView>
  </sheetViews>
  <sheetFormatPr baseColWidth="10" defaultColWidth="11.5703125" defaultRowHeight="15"/>
  <cols>
    <col min="1" max="1" width="36.28515625" style="1" customWidth="1"/>
    <col min="2" max="16384" width="11.5703125" style="1"/>
  </cols>
  <sheetData>
    <row r="1" spans="1:14" ht="38.25" customHeight="1">
      <c r="A1" s="539" t="s">
        <v>178</v>
      </c>
      <c r="B1" s="539"/>
      <c r="C1" s="539"/>
      <c r="D1" s="539"/>
    </row>
    <row r="3" spans="1:14">
      <c r="A3" s="48"/>
      <c r="B3" s="181" t="s">
        <v>0</v>
      </c>
      <c r="C3" s="177" t="s">
        <v>1</v>
      </c>
      <c r="D3" s="236" t="s">
        <v>2</v>
      </c>
    </row>
    <row r="4" spans="1:14">
      <c r="A4" s="237" t="s">
        <v>57</v>
      </c>
      <c r="B4" s="425">
        <v>229.3198057295468</v>
      </c>
      <c r="C4" s="426">
        <v>312.30983695937186</v>
      </c>
      <c r="D4" s="427">
        <v>308.47246996037973</v>
      </c>
    </row>
    <row r="5" spans="1:14">
      <c r="A5" s="238" t="s">
        <v>58</v>
      </c>
      <c r="B5" s="243">
        <v>281.33235163737595</v>
      </c>
      <c r="C5" s="428">
        <v>437.23814473781943</v>
      </c>
      <c r="D5" s="429">
        <v>422.18802824004933</v>
      </c>
    </row>
    <row r="6" spans="1:14">
      <c r="A6" s="239" t="s">
        <v>59</v>
      </c>
      <c r="B6" s="240">
        <v>274.39586048542282</v>
      </c>
      <c r="C6" s="241">
        <v>405.59910286628934</v>
      </c>
      <c r="D6" s="242">
        <v>394.53810563058818</v>
      </c>
    </row>
    <row r="7" spans="1:14" s="85" customFormat="1" ht="23.25" customHeight="1">
      <c r="A7" s="92" t="s">
        <v>104</v>
      </c>
      <c r="B7" s="91"/>
      <c r="C7" s="91"/>
      <c r="D7" s="91"/>
    </row>
    <row r="8" spans="1:14" ht="23.25" customHeight="1">
      <c r="A8" s="459" t="s">
        <v>91</v>
      </c>
      <c r="B8" s="459"/>
      <c r="C8" s="459"/>
      <c r="D8" s="459"/>
    </row>
    <row r="9" spans="1:14" ht="39.75" customHeight="1">
      <c r="A9" s="459" t="s">
        <v>92</v>
      </c>
      <c r="B9" s="459"/>
      <c r="C9" s="459"/>
      <c r="D9" s="459"/>
      <c r="L9" s="424"/>
      <c r="M9" s="424"/>
      <c r="N9" s="424"/>
    </row>
    <row r="10" spans="1:14">
      <c r="L10" s="424"/>
      <c r="M10" s="424"/>
      <c r="N10" s="424"/>
    </row>
    <row r="11" spans="1:14">
      <c r="L11" s="424"/>
      <c r="M11" s="424"/>
      <c r="N11" s="424"/>
    </row>
  </sheetData>
  <mergeCells count="3">
    <mergeCell ref="A1:D1"/>
    <mergeCell ref="A8:D8"/>
    <mergeCell ref="A9:D9"/>
  </mergeCells>
  <pageMargins left="0.7" right="0.7" top="0.75" bottom="0.75" header="0.3" footer="0.3"/>
  <pageSetup paperSize="9"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6BD4B6-A2AD-4972-A343-5C2368772F63}">
  <dimension ref="A2:Z61"/>
  <sheetViews>
    <sheetView showGridLines="0" zoomScaleNormal="100" workbookViewId="0">
      <selection sqref="A1:XFD1048576"/>
    </sheetView>
  </sheetViews>
  <sheetFormatPr baseColWidth="10" defaultRowHeight="15"/>
  <cols>
    <col min="1" max="1" width="8" customWidth="1"/>
    <col min="2" max="2" width="5.7109375" customWidth="1"/>
    <col min="3" max="3" width="7.28515625" customWidth="1"/>
    <col min="26" max="26" width="11.42578125" style="54"/>
  </cols>
  <sheetData>
    <row r="2" spans="1:26" ht="33" customHeight="1">
      <c r="A2" s="527" t="s">
        <v>179</v>
      </c>
      <c r="B2" s="527"/>
      <c r="C2" s="527"/>
      <c r="D2" s="527"/>
      <c r="E2" s="527"/>
      <c r="F2" s="527"/>
      <c r="G2" s="527"/>
      <c r="H2" s="527"/>
      <c r="I2" s="527"/>
      <c r="J2" s="527"/>
      <c r="K2" s="527"/>
      <c r="L2" s="527"/>
      <c r="O2" s="540" t="s">
        <v>180</v>
      </c>
      <c r="P2" s="540"/>
      <c r="Q2" s="540"/>
      <c r="R2" s="540"/>
      <c r="S2" s="540"/>
      <c r="T2" s="540"/>
      <c r="U2" s="540"/>
      <c r="V2" s="540"/>
      <c r="W2" s="540"/>
      <c r="X2" s="540"/>
    </row>
    <row r="3" spans="1:26">
      <c r="B3" s="49"/>
      <c r="C3" s="50"/>
      <c r="D3" s="50"/>
      <c r="E3" s="50"/>
      <c r="F3" s="50"/>
      <c r="G3" s="50"/>
      <c r="H3" s="50"/>
      <c r="I3" s="50"/>
      <c r="J3" s="50"/>
      <c r="K3" s="50"/>
      <c r="L3" s="50"/>
      <c r="O3" s="93"/>
      <c r="P3" s="93"/>
      <c r="Q3" s="93"/>
      <c r="R3" s="93"/>
    </row>
    <row r="4" spans="1:26">
      <c r="A4" s="541" t="s">
        <v>15</v>
      </c>
      <c r="B4" s="541"/>
      <c r="C4" s="12"/>
      <c r="D4" s="12"/>
      <c r="E4" s="12"/>
      <c r="F4" s="12"/>
      <c r="G4" s="12"/>
      <c r="H4" s="12"/>
      <c r="I4" s="12"/>
      <c r="J4" s="12"/>
      <c r="K4" s="12"/>
      <c r="L4" s="13"/>
    </row>
    <row r="5" spans="1:26" ht="60" customHeight="1">
      <c r="A5" s="475" t="s">
        <v>16</v>
      </c>
      <c r="B5" s="476"/>
      <c r="C5" s="477"/>
      <c r="D5" s="260" t="s">
        <v>60</v>
      </c>
      <c r="E5" s="261" t="s">
        <v>18</v>
      </c>
      <c r="F5" s="262" t="s">
        <v>19</v>
      </c>
      <c r="G5" s="260" t="s">
        <v>60</v>
      </c>
      <c r="H5" s="261" t="s">
        <v>18</v>
      </c>
      <c r="I5" s="262" t="s">
        <v>19</v>
      </c>
      <c r="J5" s="260" t="s">
        <v>60</v>
      </c>
      <c r="K5" s="261" t="s">
        <v>18</v>
      </c>
      <c r="L5" s="262" t="s">
        <v>19</v>
      </c>
      <c r="Z5" s="38" t="s">
        <v>20</v>
      </c>
    </row>
    <row r="6" spans="1:26">
      <c r="A6" s="469" t="s">
        <v>20</v>
      </c>
      <c r="B6" s="470"/>
      <c r="C6" s="471"/>
      <c r="D6" s="279">
        <v>24244</v>
      </c>
      <c r="E6" s="279">
        <v>8024</v>
      </c>
      <c r="F6" s="281">
        <v>32268</v>
      </c>
      <c r="G6" s="279">
        <v>161501</v>
      </c>
      <c r="H6" s="279">
        <v>123740</v>
      </c>
      <c r="I6" s="281">
        <v>285241</v>
      </c>
      <c r="J6" s="280">
        <v>185745</v>
      </c>
      <c r="K6" s="280">
        <v>131764</v>
      </c>
      <c r="L6" s="430">
        <v>317509</v>
      </c>
      <c r="Z6" s="39" t="s">
        <v>35</v>
      </c>
    </row>
    <row r="7" spans="1:26">
      <c r="A7" s="265">
        <v>100</v>
      </c>
      <c r="B7" s="266" t="s">
        <v>21</v>
      </c>
      <c r="C7" s="267">
        <v>199</v>
      </c>
      <c r="D7" s="288">
        <v>36363</v>
      </c>
      <c r="E7" s="288">
        <v>7812</v>
      </c>
      <c r="F7" s="291">
        <v>44175</v>
      </c>
      <c r="G7" s="288">
        <v>188171</v>
      </c>
      <c r="H7" s="288">
        <v>114044</v>
      </c>
      <c r="I7" s="291">
        <v>302215</v>
      </c>
      <c r="J7" s="289">
        <v>224534</v>
      </c>
      <c r="K7" s="289">
        <v>121856</v>
      </c>
      <c r="L7" s="291">
        <v>346390</v>
      </c>
      <c r="Z7" s="39" t="s">
        <v>36</v>
      </c>
    </row>
    <row r="8" spans="1:26">
      <c r="A8" s="265">
        <v>200</v>
      </c>
      <c r="B8" s="266" t="s">
        <v>21</v>
      </c>
      <c r="C8" s="267">
        <v>299</v>
      </c>
      <c r="D8" s="279">
        <v>38148</v>
      </c>
      <c r="E8" s="279">
        <v>4288</v>
      </c>
      <c r="F8" s="281">
        <v>42436</v>
      </c>
      <c r="G8" s="279">
        <v>197900</v>
      </c>
      <c r="H8" s="279">
        <v>84576</v>
      </c>
      <c r="I8" s="281">
        <v>282476</v>
      </c>
      <c r="J8" s="280">
        <v>236048</v>
      </c>
      <c r="K8" s="280">
        <v>88864</v>
      </c>
      <c r="L8" s="281">
        <v>324912</v>
      </c>
      <c r="Z8" s="39" t="s">
        <v>37</v>
      </c>
    </row>
    <row r="9" spans="1:26">
      <c r="A9" s="265">
        <v>300</v>
      </c>
      <c r="B9" s="266" t="s">
        <v>21</v>
      </c>
      <c r="C9" s="267">
        <v>399</v>
      </c>
      <c r="D9" s="288">
        <v>79117</v>
      </c>
      <c r="E9" s="288">
        <v>7906</v>
      </c>
      <c r="F9" s="291">
        <v>87023</v>
      </c>
      <c r="G9" s="288">
        <v>344221</v>
      </c>
      <c r="H9" s="288">
        <v>158740</v>
      </c>
      <c r="I9" s="291">
        <v>502961</v>
      </c>
      <c r="J9" s="289">
        <v>423338</v>
      </c>
      <c r="K9" s="289">
        <v>166646</v>
      </c>
      <c r="L9" s="291">
        <v>589984</v>
      </c>
      <c r="Z9" s="39" t="s">
        <v>38</v>
      </c>
    </row>
    <row r="10" spans="1:26">
      <c r="A10" s="265">
        <v>400</v>
      </c>
      <c r="B10" s="266" t="s">
        <v>21</v>
      </c>
      <c r="C10" s="267">
        <v>499</v>
      </c>
      <c r="D10" s="279">
        <v>14563</v>
      </c>
      <c r="E10" s="279">
        <v>1647</v>
      </c>
      <c r="F10" s="281">
        <v>16210</v>
      </c>
      <c r="G10" s="279">
        <v>235205</v>
      </c>
      <c r="H10" s="279">
        <v>46424</v>
      </c>
      <c r="I10" s="281">
        <v>281629</v>
      </c>
      <c r="J10" s="280">
        <v>249768</v>
      </c>
      <c r="K10" s="280">
        <v>48071</v>
      </c>
      <c r="L10" s="281">
        <v>297839</v>
      </c>
      <c r="M10" s="93"/>
      <c r="Z10" s="39" t="s">
        <v>39</v>
      </c>
    </row>
    <row r="11" spans="1:26">
      <c r="A11" s="265">
        <v>500</v>
      </c>
      <c r="B11" s="266" t="s">
        <v>21</v>
      </c>
      <c r="C11" s="267">
        <v>599</v>
      </c>
      <c r="D11" s="288">
        <v>6441</v>
      </c>
      <c r="E11" s="288">
        <v>847</v>
      </c>
      <c r="F11" s="291">
        <v>7288</v>
      </c>
      <c r="G11" s="288">
        <v>246756</v>
      </c>
      <c r="H11" s="288">
        <v>40982</v>
      </c>
      <c r="I11" s="291">
        <v>287738</v>
      </c>
      <c r="J11" s="289">
        <v>253197</v>
      </c>
      <c r="K11" s="289">
        <v>41829</v>
      </c>
      <c r="L11" s="291">
        <v>295026</v>
      </c>
      <c r="M11" s="93"/>
      <c r="Z11" s="39" t="s">
        <v>40</v>
      </c>
    </row>
    <row r="12" spans="1:26">
      <c r="A12" s="265">
        <v>600</v>
      </c>
      <c r="B12" s="266" t="s">
        <v>21</v>
      </c>
      <c r="C12" s="267">
        <v>699</v>
      </c>
      <c r="D12" s="279">
        <v>3069</v>
      </c>
      <c r="E12" s="279">
        <v>485</v>
      </c>
      <c r="F12" s="281">
        <v>3554</v>
      </c>
      <c r="G12" s="279">
        <v>258074</v>
      </c>
      <c r="H12" s="279">
        <v>37097</v>
      </c>
      <c r="I12" s="281">
        <v>295171</v>
      </c>
      <c r="J12" s="280">
        <v>261143</v>
      </c>
      <c r="K12" s="280">
        <v>37582</v>
      </c>
      <c r="L12" s="281">
        <v>298725</v>
      </c>
      <c r="M12" s="93"/>
      <c r="Z12" s="39" t="s">
        <v>41</v>
      </c>
    </row>
    <row r="13" spans="1:26">
      <c r="A13" s="265">
        <v>700</v>
      </c>
      <c r="B13" s="266" t="s">
        <v>21</v>
      </c>
      <c r="C13" s="267">
        <v>799</v>
      </c>
      <c r="D13" s="288">
        <v>1623</v>
      </c>
      <c r="E13" s="288">
        <v>255</v>
      </c>
      <c r="F13" s="291">
        <v>1878</v>
      </c>
      <c r="G13" s="288">
        <v>200634</v>
      </c>
      <c r="H13" s="288">
        <v>27248</v>
      </c>
      <c r="I13" s="291">
        <v>227882</v>
      </c>
      <c r="J13" s="289">
        <v>202257</v>
      </c>
      <c r="K13" s="289">
        <v>27503</v>
      </c>
      <c r="L13" s="291">
        <v>229760</v>
      </c>
      <c r="M13" s="93"/>
      <c r="Z13" s="39" t="s">
        <v>42</v>
      </c>
    </row>
    <row r="14" spans="1:26">
      <c r="A14" s="265">
        <v>800</v>
      </c>
      <c r="B14" s="266" t="s">
        <v>21</v>
      </c>
      <c r="C14" s="267">
        <v>899</v>
      </c>
      <c r="D14" s="279">
        <v>579</v>
      </c>
      <c r="E14" s="279">
        <v>122</v>
      </c>
      <c r="F14" s="281">
        <v>701</v>
      </c>
      <c r="G14" s="279">
        <v>60208</v>
      </c>
      <c r="H14" s="279">
        <v>11463</v>
      </c>
      <c r="I14" s="281">
        <v>71671</v>
      </c>
      <c r="J14" s="280">
        <v>60787</v>
      </c>
      <c r="K14" s="280">
        <v>11585</v>
      </c>
      <c r="L14" s="281">
        <v>72372</v>
      </c>
      <c r="M14" s="93"/>
      <c r="Z14" s="39" t="s">
        <v>43</v>
      </c>
    </row>
    <row r="15" spans="1:26">
      <c r="A15" s="265">
        <v>900</v>
      </c>
      <c r="B15" s="266" t="s">
        <v>21</v>
      </c>
      <c r="C15" s="267">
        <v>999</v>
      </c>
      <c r="D15" s="288">
        <v>147</v>
      </c>
      <c r="E15" s="288">
        <v>54</v>
      </c>
      <c r="F15" s="291">
        <v>201</v>
      </c>
      <c r="G15" s="288">
        <v>11688</v>
      </c>
      <c r="H15" s="288">
        <v>3092</v>
      </c>
      <c r="I15" s="291">
        <v>14780</v>
      </c>
      <c r="J15" s="289">
        <v>11835</v>
      </c>
      <c r="K15" s="289">
        <v>3146</v>
      </c>
      <c r="L15" s="291">
        <v>14981</v>
      </c>
      <c r="M15" s="93"/>
      <c r="Z15" s="39" t="s">
        <v>44</v>
      </c>
    </row>
    <row r="16" spans="1:26">
      <c r="A16" s="265">
        <v>1000</v>
      </c>
      <c r="B16" s="266" t="s">
        <v>21</v>
      </c>
      <c r="C16" s="267">
        <v>1099</v>
      </c>
      <c r="D16" s="279">
        <v>53</v>
      </c>
      <c r="E16" s="279">
        <v>8</v>
      </c>
      <c r="F16" s="281">
        <v>61</v>
      </c>
      <c r="G16" s="279">
        <v>4321</v>
      </c>
      <c r="H16" s="279">
        <v>804</v>
      </c>
      <c r="I16" s="281">
        <v>5125</v>
      </c>
      <c r="J16" s="280">
        <v>4374</v>
      </c>
      <c r="K16" s="280">
        <v>812</v>
      </c>
      <c r="L16" s="281">
        <v>5186</v>
      </c>
      <c r="M16" s="93"/>
      <c r="Z16" s="39" t="s">
        <v>45</v>
      </c>
    </row>
    <row r="17" spans="1:26">
      <c r="A17" s="265">
        <v>1100</v>
      </c>
      <c r="B17" s="266" t="s">
        <v>21</v>
      </c>
      <c r="C17" s="267">
        <v>1199</v>
      </c>
      <c r="D17" s="288">
        <v>27</v>
      </c>
      <c r="E17" s="288">
        <v>3</v>
      </c>
      <c r="F17" s="291">
        <v>30</v>
      </c>
      <c r="G17" s="288">
        <v>2069</v>
      </c>
      <c r="H17" s="288">
        <v>296</v>
      </c>
      <c r="I17" s="291">
        <v>2365</v>
      </c>
      <c r="J17" s="289">
        <v>2096</v>
      </c>
      <c r="K17" s="289">
        <v>299</v>
      </c>
      <c r="L17" s="291">
        <v>2395</v>
      </c>
      <c r="M17" s="93"/>
      <c r="Z17" s="39" t="s">
        <v>46</v>
      </c>
    </row>
    <row r="18" spans="1:26">
      <c r="A18" s="265">
        <v>1200</v>
      </c>
      <c r="B18" s="266" t="s">
        <v>21</v>
      </c>
      <c r="C18" s="267">
        <v>1299</v>
      </c>
      <c r="D18" s="279">
        <v>4</v>
      </c>
      <c r="E18" s="279">
        <v>0</v>
      </c>
      <c r="F18" s="281">
        <v>4</v>
      </c>
      <c r="G18" s="279">
        <v>983</v>
      </c>
      <c r="H18" s="279">
        <v>95</v>
      </c>
      <c r="I18" s="281">
        <v>1078</v>
      </c>
      <c r="J18" s="280">
        <v>987</v>
      </c>
      <c r="K18" s="280">
        <v>95</v>
      </c>
      <c r="L18" s="281">
        <v>1082</v>
      </c>
      <c r="M18" s="93"/>
      <c r="Z18" s="39" t="s">
        <v>47</v>
      </c>
    </row>
    <row r="19" spans="1:26">
      <c r="A19" s="265">
        <v>1300</v>
      </c>
      <c r="B19" s="266" t="s">
        <v>21</v>
      </c>
      <c r="C19" s="267">
        <v>1399</v>
      </c>
      <c r="D19" s="288">
        <v>2</v>
      </c>
      <c r="E19" s="288">
        <v>0</v>
      </c>
      <c r="F19" s="291">
        <v>2</v>
      </c>
      <c r="G19" s="288">
        <v>608</v>
      </c>
      <c r="H19" s="288">
        <v>59</v>
      </c>
      <c r="I19" s="291">
        <v>667</v>
      </c>
      <c r="J19" s="289">
        <v>610</v>
      </c>
      <c r="K19" s="289">
        <v>59</v>
      </c>
      <c r="L19" s="291">
        <v>669</v>
      </c>
      <c r="M19" s="93"/>
      <c r="Z19" s="39" t="s">
        <v>48</v>
      </c>
    </row>
    <row r="20" spans="1:26">
      <c r="A20" s="265">
        <v>1400</v>
      </c>
      <c r="B20" s="266" t="s">
        <v>21</v>
      </c>
      <c r="C20" s="267">
        <v>1499</v>
      </c>
      <c r="D20" s="279">
        <v>0</v>
      </c>
      <c r="E20" s="279">
        <v>0</v>
      </c>
      <c r="F20" s="281">
        <v>0</v>
      </c>
      <c r="G20" s="279">
        <v>270</v>
      </c>
      <c r="H20" s="279">
        <v>32</v>
      </c>
      <c r="I20" s="281">
        <v>302</v>
      </c>
      <c r="J20" s="280">
        <v>270</v>
      </c>
      <c r="K20" s="280">
        <v>32</v>
      </c>
      <c r="L20" s="281">
        <v>302</v>
      </c>
      <c r="M20" s="93"/>
      <c r="Z20" s="39" t="s">
        <v>49</v>
      </c>
    </row>
    <row r="21" spans="1:26">
      <c r="A21" s="265">
        <v>1500</v>
      </c>
      <c r="B21" s="266" t="s">
        <v>22</v>
      </c>
      <c r="C21" s="267">
        <v>1599</v>
      </c>
      <c r="D21" s="288">
        <v>1</v>
      </c>
      <c r="E21" s="288">
        <v>0</v>
      </c>
      <c r="F21" s="291">
        <v>1</v>
      </c>
      <c r="G21" s="288">
        <v>117</v>
      </c>
      <c r="H21" s="288">
        <v>18</v>
      </c>
      <c r="I21" s="291">
        <v>135</v>
      </c>
      <c r="J21" s="289">
        <v>118</v>
      </c>
      <c r="K21" s="289">
        <v>18</v>
      </c>
      <c r="L21" s="291">
        <v>136</v>
      </c>
      <c r="M21" s="93"/>
      <c r="O21" s="459" t="s">
        <v>73</v>
      </c>
      <c r="P21" s="459"/>
      <c r="Q21" s="459"/>
      <c r="R21" s="459"/>
      <c r="S21" s="459"/>
      <c r="T21" s="459"/>
      <c r="U21" s="459"/>
      <c r="V21" s="459"/>
      <c r="W21" s="459"/>
      <c r="X21" s="459"/>
      <c r="Z21" s="39" t="s">
        <v>50</v>
      </c>
    </row>
    <row r="22" spans="1:26">
      <c r="A22" s="265">
        <v>1600</v>
      </c>
      <c r="B22" s="266" t="s">
        <v>22</v>
      </c>
      <c r="C22" s="267">
        <v>1699</v>
      </c>
      <c r="D22" s="279">
        <v>0</v>
      </c>
      <c r="E22" s="279">
        <v>0</v>
      </c>
      <c r="F22" s="281">
        <v>0</v>
      </c>
      <c r="G22" s="279">
        <v>50</v>
      </c>
      <c r="H22" s="279">
        <v>11</v>
      </c>
      <c r="I22" s="281">
        <v>61</v>
      </c>
      <c r="J22" s="280">
        <v>50</v>
      </c>
      <c r="K22" s="280">
        <v>11</v>
      </c>
      <c r="L22" s="281">
        <v>61</v>
      </c>
      <c r="M22" s="93"/>
      <c r="O22" s="459" t="s">
        <v>91</v>
      </c>
      <c r="P22" s="459"/>
      <c r="Q22" s="459"/>
      <c r="R22" s="459"/>
      <c r="S22" s="459"/>
      <c r="T22" s="459"/>
      <c r="U22" s="459"/>
      <c r="V22" s="459"/>
      <c r="W22" s="459"/>
      <c r="X22" s="459"/>
      <c r="Z22" s="39" t="s">
        <v>51</v>
      </c>
    </row>
    <row r="23" spans="1:26">
      <c r="A23" s="265">
        <v>1700</v>
      </c>
      <c r="B23" s="266" t="s">
        <v>22</v>
      </c>
      <c r="C23" s="267">
        <v>1799</v>
      </c>
      <c r="D23" s="288">
        <v>0</v>
      </c>
      <c r="E23" s="288">
        <v>0</v>
      </c>
      <c r="F23" s="291">
        <v>0</v>
      </c>
      <c r="G23" s="288">
        <v>24</v>
      </c>
      <c r="H23" s="288">
        <v>2</v>
      </c>
      <c r="I23" s="291">
        <v>26</v>
      </c>
      <c r="J23" s="291">
        <v>24</v>
      </c>
      <c r="K23" s="291">
        <v>2</v>
      </c>
      <c r="L23" s="291">
        <v>26</v>
      </c>
      <c r="M23" s="93"/>
      <c r="O23" s="459" t="s">
        <v>93</v>
      </c>
      <c r="P23" s="459"/>
      <c r="Q23" s="459"/>
      <c r="R23" s="459"/>
      <c r="S23" s="459"/>
      <c r="T23" s="459"/>
      <c r="U23" s="459"/>
      <c r="V23" s="459"/>
      <c r="W23" s="459"/>
      <c r="X23" s="459"/>
      <c r="Z23" s="39" t="s">
        <v>52</v>
      </c>
    </row>
    <row r="24" spans="1:26">
      <c r="A24" s="265">
        <v>1800</v>
      </c>
      <c r="B24" s="266" t="s">
        <v>22</v>
      </c>
      <c r="C24" s="267">
        <v>1899</v>
      </c>
      <c r="D24" s="279">
        <v>0</v>
      </c>
      <c r="E24" s="279">
        <v>0</v>
      </c>
      <c r="F24" s="281">
        <v>0</v>
      </c>
      <c r="G24" s="279">
        <v>16</v>
      </c>
      <c r="H24" s="279">
        <v>5</v>
      </c>
      <c r="I24" s="281">
        <v>21</v>
      </c>
      <c r="J24" s="281">
        <v>16</v>
      </c>
      <c r="K24" s="281">
        <v>5</v>
      </c>
      <c r="L24" s="281">
        <v>21</v>
      </c>
      <c r="M24" s="93"/>
      <c r="O24" s="459"/>
      <c r="P24" s="459"/>
      <c r="Q24" s="459"/>
      <c r="R24" s="459"/>
      <c r="S24" s="459"/>
      <c r="T24" s="459"/>
      <c r="U24" s="459"/>
      <c r="V24" s="459"/>
      <c r="W24" s="459"/>
      <c r="X24" s="459"/>
      <c r="Z24" s="39" t="s">
        <v>53</v>
      </c>
    </row>
    <row r="25" spans="1:26">
      <c r="A25" s="265">
        <v>1900</v>
      </c>
      <c r="B25" s="266" t="s">
        <v>22</v>
      </c>
      <c r="C25" s="267">
        <v>1999</v>
      </c>
      <c r="D25" s="288">
        <v>0</v>
      </c>
      <c r="E25" s="288">
        <v>0</v>
      </c>
      <c r="F25" s="291">
        <v>0</v>
      </c>
      <c r="G25" s="288">
        <v>4</v>
      </c>
      <c r="H25" s="288">
        <v>5</v>
      </c>
      <c r="I25" s="291">
        <v>9</v>
      </c>
      <c r="J25" s="289">
        <v>4</v>
      </c>
      <c r="K25" s="289">
        <v>5</v>
      </c>
      <c r="L25" s="291">
        <v>9</v>
      </c>
      <c r="M25" s="93"/>
    </row>
    <row r="26" spans="1:26">
      <c r="A26" s="265">
        <v>2000</v>
      </c>
      <c r="B26" s="266" t="s">
        <v>23</v>
      </c>
      <c r="C26" s="268" t="s">
        <v>24</v>
      </c>
      <c r="D26" s="279">
        <v>0</v>
      </c>
      <c r="E26" s="279">
        <v>0</v>
      </c>
      <c r="F26" s="281">
        <v>0</v>
      </c>
      <c r="G26" s="279">
        <v>4</v>
      </c>
      <c r="H26" s="279">
        <v>1</v>
      </c>
      <c r="I26" s="281">
        <v>5</v>
      </c>
      <c r="J26" s="280">
        <v>4</v>
      </c>
      <c r="K26" s="280">
        <v>1</v>
      </c>
      <c r="L26" s="281">
        <v>5</v>
      </c>
      <c r="M26" s="93"/>
      <c r="N26" s="14"/>
      <c r="O26" s="51"/>
    </row>
    <row r="27" spans="1:26">
      <c r="A27" s="269"/>
      <c r="B27" s="270" t="s">
        <v>25</v>
      </c>
      <c r="C27" s="271"/>
      <c r="D27" s="329">
        <v>204381</v>
      </c>
      <c r="E27" s="329">
        <v>31451</v>
      </c>
      <c r="F27" s="329">
        <v>235832</v>
      </c>
      <c r="G27" s="329">
        <v>1912824</v>
      </c>
      <c r="H27" s="329">
        <v>648734</v>
      </c>
      <c r="I27" s="329">
        <v>2561558</v>
      </c>
      <c r="J27" s="329">
        <v>2117205</v>
      </c>
      <c r="K27" s="329">
        <v>680185</v>
      </c>
      <c r="L27" s="328">
        <v>2797390</v>
      </c>
      <c r="M27" s="93"/>
    </row>
    <row r="28" spans="1:26" ht="24" customHeight="1">
      <c r="A28" s="512" t="s">
        <v>72</v>
      </c>
      <c r="B28" s="542"/>
      <c r="C28" s="514"/>
      <c r="D28" s="282">
        <v>281.33235163737595</v>
      </c>
      <c r="E28" s="282">
        <v>229.3198057295468</v>
      </c>
      <c r="F28" s="282">
        <v>274.39843299466668</v>
      </c>
      <c r="G28" s="282">
        <v>437.23814473781943</v>
      </c>
      <c r="H28" s="282">
        <v>312.30983695937186</v>
      </c>
      <c r="I28" s="282">
        <v>405.62547708854026</v>
      </c>
      <c r="J28" s="282">
        <v>422.18802824004933</v>
      </c>
      <c r="K28" s="282">
        <v>308.47246996037973</v>
      </c>
      <c r="L28" s="283">
        <v>394.56247326613408</v>
      </c>
      <c r="M28" s="93"/>
      <c r="N28" s="17"/>
    </row>
    <row r="29" spans="1:26" ht="12.75" customHeight="1">
      <c r="A29" s="269"/>
      <c r="B29" s="270" t="s">
        <v>27</v>
      </c>
      <c r="C29" s="271"/>
      <c r="D29" s="292"/>
      <c r="E29" s="293"/>
      <c r="F29" s="294"/>
      <c r="G29" s="292"/>
      <c r="H29" s="292"/>
      <c r="I29" s="292"/>
      <c r="J29" s="289"/>
      <c r="K29" s="289"/>
      <c r="L29" s="295"/>
    </row>
    <row r="30" spans="1:26">
      <c r="A30" s="273"/>
      <c r="B30" s="274" t="s">
        <v>28</v>
      </c>
      <c r="C30" s="275"/>
      <c r="D30" s="362">
        <v>204381</v>
      </c>
      <c r="E30" s="363">
        <v>31451</v>
      </c>
      <c r="F30" s="364">
        <v>235832</v>
      </c>
      <c r="G30" s="365">
        <v>1912824</v>
      </c>
      <c r="H30" s="363">
        <v>648734</v>
      </c>
      <c r="I30" s="363">
        <v>2561558</v>
      </c>
      <c r="J30" s="362">
        <v>2117205</v>
      </c>
      <c r="K30" s="363">
        <v>680185</v>
      </c>
      <c r="L30" s="364">
        <v>2797390</v>
      </c>
      <c r="M30" s="15"/>
    </row>
    <row r="31" spans="1:26">
      <c r="A31" s="462" t="s">
        <v>29</v>
      </c>
      <c r="B31" s="462"/>
      <c r="C31" s="462"/>
      <c r="D31" s="12"/>
      <c r="E31" s="12"/>
      <c r="F31" s="12"/>
      <c r="G31" s="14"/>
      <c r="H31" s="12"/>
      <c r="I31" s="12"/>
      <c r="J31" s="12"/>
      <c r="K31" s="12"/>
    </row>
    <row r="32" spans="1:26" ht="56.25">
      <c r="A32" s="475" t="s">
        <v>16</v>
      </c>
      <c r="B32" s="476"/>
      <c r="C32" s="477"/>
      <c r="D32" s="260" t="s">
        <v>60</v>
      </c>
      <c r="E32" s="261" t="s">
        <v>18</v>
      </c>
      <c r="F32" s="262" t="s">
        <v>19</v>
      </c>
      <c r="G32" s="260" t="s">
        <v>60</v>
      </c>
      <c r="H32" s="261" t="s">
        <v>18</v>
      </c>
      <c r="I32" s="262" t="s">
        <v>19</v>
      </c>
      <c r="J32" s="260" t="s">
        <v>60</v>
      </c>
      <c r="K32" s="261" t="s">
        <v>18</v>
      </c>
      <c r="L32" s="264" t="s">
        <v>19</v>
      </c>
    </row>
    <row r="33" spans="1:16">
      <c r="A33" s="469" t="s">
        <v>20</v>
      </c>
      <c r="B33" s="470"/>
      <c r="C33" s="471"/>
      <c r="D33" s="286">
        <v>0.11862159398378519</v>
      </c>
      <c r="E33" s="286">
        <v>0.25512702298814027</v>
      </c>
      <c r="F33" s="286">
        <v>0.13682621527188846</v>
      </c>
      <c r="G33" s="286">
        <v>8.4430663772516443E-2</v>
      </c>
      <c r="H33" s="286">
        <v>0.19074073503161543</v>
      </c>
      <c r="I33" s="286">
        <v>0.11135449597471539</v>
      </c>
      <c r="J33" s="286">
        <v>8.7731230561046286E-2</v>
      </c>
      <c r="K33" s="286">
        <v>0.19371788557524791</v>
      </c>
      <c r="L33" s="330">
        <v>0.11350187138725741</v>
      </c>
      <c r="M33" s="93"/>
      <c r="N33" s="52"/>
      <c r="O33" s="52"/>
    </row>
    <row r="34" spans="1:16">
      <c r="A34" s="265">
        <v>100</v>
      </c>
      <c r="B34" s="266" t="s">
        <v>21</v>
      </c>
      <c r="C34" s="267">
        <v>199</v>
      </c>
      <c r="D34" s="296">
        <v>0.17791771250752272</v>
      </c>
      <c r="E34" s="296">
        <v>0.24838637881148454</v>
      </c>
      <c r="F34" s="296">
        <v>0.18731554666033448</v>
      </c>
      <c r="G34" s="296">
        <v>9.8373399748225662E-2</v>
      </c>
      <c r="H34" s="296">
        <v>0.17579470168050387</v>
      </c>
      <c r="I34" s="296">
        <v>0.11798093191721601</v>
      </c>
      <c r="J34" s="296">
        <v>0.10605208281673244</v>
      </c>
      <c r="K34" s="296">
        <v>0.17915126031888384</v>
      </c>
      <c r="L34" s="297">
        <v>0.12382613793571866</v>
      </c>
      <c r="M34" s="93"/>
      <c r="N34" s="52"/>
      <c r="O34" s="52"/>
    </row>
    <row r="35" spans="1:16">
      <c r="A35" s="265">
        <v>200</v>
      </c>
      <c r="B35" s="266" t="s">
        <v>21</v>
      </c>
      <c r="C35" s="267">
        <v>299</v>
      </c>
      <c r="D35" s="286">
        <v>0.18665140105978539</v>
      </c>
      <c r="E35" s="286">
        <v>0.13633906712028235</v>
      </c>
      <c r="F35" s="286">
        <v>0.17994165338037246</v>
      </c>
      <c r="G35" s="286">
        <v>0.10345959691011823</v>
      </c>
      <c r="H35" s="286">
        <v>0.13037084536959678</v>
      </c>
      <c r="I35" s="286">
        <v>0.11027507477870889</v>
      </c>
      <c r="J35" s="286">
        <v>0.11149038472892328</v>
      </c>
      <c r="K35" s="286">
        <v>0.13064680932393394</v>
      </c>
      <c r="L35" s="287">
        <v>0.11614826677724593</v>
      </c>
      <c r="M35" s="93"/>
      <c r="N35" s="52"/>
      <c r="O35" s="52"/>
    </row>
    <row r="36" spans="1:16">
      <c r="A36" s="265">
        <v>300</v>
      </c>
      <c r="B36" s="266" t="s">
        <v>21</v>
      </c>
      <c r="C36" s="267">
        <v>399</v>
      </c>
      <c r="D36" s="296">
        <v>0.38710545500804872</v>
      </c>
      <c r="E36" s="296">
        <v>0.25137515500302055</v>
      </c>
      <c r="F36" s="296">
        <v>0.36900420638420572</v>
      </c>
      <c r="G36" s="296">
        <v>0.17995435021727038</v>
      </c>
      <c r="H36" s="296">
        <v>0.24469196928170869</v>
      </c>
      <c r="I36" s="296">
        <v>0.19634964345917602</v>
      </c>
      <c r="J36" s="296">
        <v>0.19995135095562311</v>
      </c>
      <c r="K36" s="296">
        <v>0.24500099237707387</v>
      </c>
      <c r="L36" s="297">
        <v>0.21090516517182087</v>
      </c>
      <c r="M36" s="93"/>
      <c r="O36" s="18"/>
    </row>
    <row r="37" spans="1:16">
      <c r="A37" s="265">
        <v>400</v>
      </c>
      <c r="B37" s="266" t="s">
        <v>21</v>
      </c>
      <c r="C37" s="267">
        <v>499</v>
      </c>
      <c r="D37" s="286">
        <v>7.12541772473958E-2</v>
      </c>
      <c r="E37" s="286">
        <v>5.2367174334679342E-2</v>
      </c>
      <c r="F37" s="286">
        <v>6.873537094202653E-2</v>
      </c>
      <c r="G37" s="286">
        <v>0.1229621752968386</v>
      </c>
      <c r="H37" s="286">
        <v>7.1560917109323705E-2</v>
      </c>
      <c r="I37" s="286">
        <v>0.10994441664018539</v>
      </c>
      <c r="J37" s="286">
        <v>0.11797062636825437</v>
      </c>
      <c r="K37" s="286">
        <v>7.0673419731396611E-2</v>
      </c>
      <c r="L37" s="287">
        <v>0.10647031697403651</v>
      </c>
      <c r="M37" s="93"/>
    </row>
    <row r="38" spans="1:16">
      <c r="A38" s="265">
        <v>500</v>
      </c>
      <c r="B38" s="266" t="s">
        <v>21</v>
      </c>
      <c r="C38" s="267">
        <v>599</v>
      </c>
      <c r="D38" s="296">
        <v>3.1514671128920986E-2</v>
      </c>
      <c r="E38" s="296">
        <v>2.693078121522368E-2</v>
      </c>
      <c r="F38" s="296">
        <v>3.0903354930628582E-2</v>
      </c>
      <c r="G38" s="296">
        <v>0.12900089082947516</v>
      </c>
      <c r="H38" s="296">
        <v>6.3172270915352061E-2</v>
      </c>
      <c r="I38" s="296">
        <v>0.11232929334412885</v>
      </c>
      <c r="J38" s="296">
        <v>0.11959021445726796</v>
      </c>
      <c r="K38" s="296">
        <v>6.1496504627417542E-2</v>
      </c>
      <c r="L38" s="297">
        <v>0.1054647367724915</v>
      </c>
      <c r="M38" s="93"/>
    </row>
    <row r="39" spans="1:16">
      <c r="A39" s="265">
        <v>600</v>
      </c>
      <c r="B39" s="266" t="s">
        <v>21</v>
      </c>
      <c r="C39" s="267">
        <v>699</v>
      </c>
      <c r="D39" s="286">
        <v>1.5016072922629794E-2</v>
      </c>
      <c r="E39" s="286">
        <v>1.5420813328669994E-2</v>
      </c>
      <c r="F39" s="286">
        <v>1.507004986600631E-2</v>
      </c>
      <c r="G39" s="286">
        <v>0.13491779693270264</v>
      </c>
      <c r="H39" s="286">
        <v>5.7183683913591701E-2</v>
      </c>
      <c r="I39" s="286">
        <v>0.1152310429824349</v>
      </c>
      <c r="J39" s="286">
        <v>0.12334327568657735</v>
      </c>
      <c r="K39" s="286">
        <v>5.525261509736322E-2</v>
      </c>
      <c r="L39" s="287">
        <v>0.10678704077729598</v>
      </c>
      <c r="M39" s="93"/>
    </row>
    <row r="40" spans="1:16">
      <c r="A40" s="265">
        <v>700</v>
      </c>
      <c r="B40" s="266" t="s">
        <v>21</v>
      </c>
      <c r="C40" s="267">
        <v>799</v>
      </c>
      <c r="D40" s="296">
        <v>7.9410512718892656E-3</v>
      </c>
      <c r="E40" s="296">
        <v>8.1078503068264928E-3</v>
      </c>
      <c r="F40" s="296">
        <v>7.9632959055598897E-3</v>
      </c>
      <c r="G40" s="296">
        <v>0.10488889725348489</v>
      </c>
      <c r="H40" s="296">
        <v>4.2001806595615462E-2</v>
      </c>
      <c r="I40" s="296">
        <v>8.8962264371917399E-2</v>
      </c>
      <c r="J40" s="296">
        <v>9.5530191927564873E-2</v>
      </c>
      <c r="K40" s="296">
        <v>4.0434587648948445E-2</v>
      </c>
      <c r="L40" s="297">
        <v>8.2133703201913211E-2</v>
      </c>
      <c r="M40" s="93"/>
    </row>
    <row r="41" spans="1:16">
      <c r="A41" s="265">
        <v>800</v>
      </c>
      <c r="B41" s="266" t="s">
        <v>21</v>
      </c>
      <c r="C41" s="267">
        <v>899</v>
      </c>
      <c r="D41" s="286">
        <v>2.8329443539272243E-3</v>
      </c>
      <c r="E41" s="286">
        <v>3.8790499507169885E-3</v>
      </c>
      <c r="F41" s="286">
        <v>2.9724549679432818E-3</v>
      </c>
      <c r="G41" s="286">
        <v>3.1475974789107623E-2</v>
      </c>
      <c r="H41" s="286">
        <v>1.7669799948823402E-2</v>
      </c>
      <c r="I41" s="286">
        <v>2.7979456252796148E-2</v>
      </c>
      <c r="J41" s="286">
        <v>2.87109656362988E-2</v>
      </c>
      <c r="K41" s="286">
        <v>1.7032130964369986E-2</v>
      </c>
      <c r="L41" s="287">
        <v>2.5871258566020468E-2</v>
      </c>
      <c r="M41" s="93"/>
      <c r="N41" s="18"/>
      <c r="O41" s="18"/>
      <c r="P41" s="18"/>
    </row>
    <row r="42" spans="1:16">
      <c r="A42" s="265">
        <v>900</v>
      </c>
      <c r="B42" s="266" t="s">
        <v>21</v>
      </c>
      <c r="C42" s="267">
        <v>999</v>
      </c>
      <c r="D42" s="296">
        <v>7.1924493959810349E-4</v>
      </c>
      <c r="E42" s="296">
        <v>1.7169565355632571E-3</v>
      </c>
      <c r="F42" s="296">
        <v>8.5230163845449302E-4</v>
      </c>
      <c r="G42" s="296">
        <v>6.1103373859801007E-3</v>
      </c>
      <c r="H42" s="296">
        <v>4.7662061800368104E-3</v>
      </c>
      <c r="I42" s="296">
        <v>5.769925959123315E-3</v>
      </c>
      <c r="J42" s="296">
        <v>5.5899168951518627E-3</v>
      </c>
      <c r="K42" s="296">
        <v>4.6252122584296918E-3</v>
      </c>
      <c r="L42" s="297">
        <v>5.3553490932619335E-3</v>
      </c>
      <c r="M42" s="93"/>
    </row>
    <row r="43" spans="1:16">
      <c r="A43" s="265">
        <v>1000</v>
      </c>
      <c r="B43" s="266" t="s">
        <v>21</v>
      </c>
      <c r="C43" s="267">
        <v>1099</v>
      </c>
      <c r="D43" s="286">
        <v>2.5931960407278565E-4</v>
      </c>
      <c r="E43" s="286">
        <v>2.5436393119455659E-4</v>
      </c>
      <c r="F43" s="286">
        <v>2.5865870619763221E-4</v>
      </c>
      <c r="G43" s="286">
        <v>2.2589637102002065E-3</v>
      </c>
      <c r="H43" s="286">
        <v>1.2393369239164279E-3</v>
      </c>
      <c r="I43" s="286">
        <v>2.0007354898854525E-3</v>
      </c>
      <c r="J43" s="286">
        <v>2.0659312631511827E-3</v>
      </c>
      <c r="K43" s="286">
        <v>1.1937928651763858E-3</v>
      </c>
      <c r="L43" s="287">
        <v>1.8538709296880306E-3</v>
      </c>
      <c r="M43" s="93"/>
    </row>
    <row r="44" spans="1:16">
      <c r="A44" s="265">
        <v>1100</v>
      </c>
      <c r="B44" s="266" t="s">
        <v>21</v>
      </c>
      <c r="C44" s="267">
        <v>1199</v>
      </c>
      <c r="D44" s="296">
        <v>1.3210621339557004E-4</v>
      </c>
      <c r="E44" s="296">
        <v>9.538647419795873E-5</v>
      </c>
      <c r="F44" s="296">
        <v>1.2720919976932731E-4</v>
      </c>
      <c r="G44" s="296">
        <v>1.0816468216626309E-3</v>
      </c>
      <c r="H44" s="296">
        <v>4.5627329537221729E-4</v>
      </c>
      <c r="I44" s="296">
        <v>9.2326623094226244E-4</v>
      </c>
      <c r="J44" s="296">
        <v>9.8998443702900756E-4</v>
      </c>
      <c r="K44" s="296">
        <v>4.3958628902430959E-4</v>
      </c>
      <c r="L44" s="297">
        <v>8.5615520181311867E-4</v>
      </c>
      <c r="M44" s="93"/>
    </row>
    <row r="45" spans="1:16">
      <c r="A45" s="265">
        <v>1200</v>
      </c>
      <c r="B45" s="266" t="s">
        <v>21</v>
      </c>
      <c r="C45" s="267">
        <v>1299</v>
      </c>
      <c r="D45" s="286">
        <v>1.9571290873417782E-5</v>
      </c>
      <c r="E45" s="286">
        <v>0</v>
      </c>
      <c r="F45" s="286">
        <v>1.6961226635910308E-5</v>
      </c>
      <c r="G45" s="286">
        <v>5.138998674211532E-4</v>
      </c>
      <c r="H45" s="286">
        <v>1.4643906439311028E-4</v>
      </c>
      <c r="I45" s="286">
        <v>4.2083763084810105E-4</v>
      </c>
      <c r="J45" s="286">
        <v>4.6618064854371684E-4</v>
      </c>
      <c r="K45" s="286">
        <v>1.3966788447260673E-4</v>
      </c>
      <c r="L45" s="287">
        <v>3.8678911413853625E-4</v>
      </c>
      <c r="M45" s="93"/>
    </row>
    <row r="46" spans="1:16">
      <c r="A46" s="265">
        <v>1300</v>
      </c>
      <c r="B46" s="266" t="s">
        <v>21</v>
      </c>
      <c r="C46" s="267">
        <v>1399</v>
      </c>
      <c r="D46" s="296">
        <v>9.7856454367088912E-6</v>
      </c>
      <c r="E46" s="296">
        <v>0</v>
      </c>
      <c r="F46" s="296">
        <v>8.4806133179551538E-6</v>
      </c>
      <c r="G46" s="296">
        <v>3.1785464841511816E-4</v>
      </c>
      <c r="H46" s="296">
        <v>9.0946366307300064E-5</v>
      </c>
      <c r="I46" s="296">
        <v>2.6038840424460428E-4</v>
      </c>
      <c r="J46" s="296">
        <v>2.8811569970786958E-4</v>
      </c>
      <c r="K46" s="296">
        <v>8.6741107198776808E-5</v>
      </c>
      <c r="L46" s="297">
        <v>2.3915149478621143E-4</v>
      </c>
      <c r="M46" s="93"/>
    </row>
    <row r="47" spans="1:16">
      <c r="A47" s="265">
        <v>1400</v>
      </c>
      <c r="B47" s="266" t="s">
        <v>21</v>
      </c>
      <c r="C47" s="267">
        <v>1499</v>
      </c>
      <c r="D47" s="286">
        <v>0</v>
      </c>
      <c r="E47" s="286">
        <v>0</v>
      </c>
      <c r="F47" s="286">
        <v>0</v>
      </c>
      <c r="G47" s="286">
        <v>1.4115255768434523E-4</v>
      </c>
      <c r="H47" s="286">
        <v>4.9326842742942408E-5</v>
      </c>
      <c r="I47" s="286">
        <v>1.1789699862349398E-4</v>
      </c>
      <c r="J47" s="286">
        <v>1.2752662118217177E-4</v>
      </c>
      <c r="K47" s="286">
        <v>4.7046024243404366E-5</v>
      </c>
      <c r="L47" s="287">
        <v>1.0795777492591308E-4</v>
      </c>
      <c r="M47" s="93"/>
    </row>
    <row r="48" spans="1:16">
      <c r="A48" s="265">
        <v>1500</v>
      </c>
      <c r="B48" s="266" t="s">
        <v>22</v>
      </c>
      <c r="C48" s="267">
        <v>1599</v>
      </c>
      <c r="D48" s="296">
        <v>4.8928227183544456E-6</v>
      </c>
      <c r="E48" s="296">
        <v>0</v>
      </c>
      <c r="F48" s="296">
        <v>4.2403066589775769E-6</v>
      </c>
      <c r="G48" s="296">
        <v>6.1166108329882937E-5</v>
      </c>
      <c r="H48" s="296">
        <v>2.7746349042905105E-5</v>
      </c>
      <c r="I48" s="296">
        <v>5.2702300709177771E-5</v>
      </c>
      <c r="J48" s="296">
        <v>5.5733856664800996E-5</v>
      </c>
      <c r="K48" s="296">
        <v>2.6463388636914958E-5</v>
      </c>
      <c r="L48" s="297">
        <v>4.8616746324252246E-5</v>
      </c>
      <c r="M48" s="93"/>
    </row>
    <row r="49" spans="1:26">
      <c r="A49" s="265">
        <v>1600</v>
      </c>
      <c r="B49" s="266" t="s">
        <v>22</v>
      </c>
      <c r="C49" s="267">
        <v>1699</v>
      </c>
      <c r="D49" s="286">
        <v>0</v>
      </c>
      <c r="E49" s="286">
        <v>0</v>
      </c>
      <c r="F49" s="286">
        <v>0</v>
      </c>
      <c r="G49" s="286">
        <v>2.6139362534138006E-5</v>
      </c>
      <c r="H49" s="286">
        <v>1.6956102192886452E-5</v>
      </c>
      <c r="I49" s="286">
        <v>2.3813632172295144E-5</v>
      </c>
      <c r="J49" s="286">
        <v>2.3616040959661439E-5</v>
      </c>
      <c r="K49" s="286">
        <v>1.6172070833670252E-5</v>
      </c>
      <c r="L49" s="287">
        <v>2.1806040630730789E-5</v>
      </c>
      <c r="M49" s="93"/>
    </row>
    <row r="50" spans="1:26">
      <c r="A50" s="265">
        <v>1700</v>
      </c>
      <c r="B50" s="266" t="s">
        <v>22</v>
      </c>
      <c r="C50" s="267">
        <v>1799</v>
      </c>
      <c r="D50" s="296">
        <v>0</v>
      </c>
      <c r="E50" s="296">
        <v>0</v>
      </c>
      <c r="F50" s="296">
        <v>0</v>
      </c>
      <c r="G50" s="296">
        <v>1.2546894016386244E-5</v>
      </c>
      <c r="H50" s="296">
        <v>3.0829276714339005E-6</v>
      </c>
      <c r="I50" s="296">
        <v>1.0150072729174978E-5</v>
      </c>
      <c r="J50" s="296">
        <v>1.1335699660637492E-5</v>
      </c>
      <c r="K50" s="296">
        <v>2.9403765152127729E-6</v>
      </c>
      <c r="L50" s="297">
        <v>9.2943779737541066E-6</v>
      </c>
      <c r="M50" s="93"/>
    </row>
    <row r="51" spans="1:26">
      <c r="A51" s="265">
        <v>1800</v>
      </c>
      <c r="B51" s="266" t="s">
        <v>22</v>
      </c>
      <c r="C51" s="267">
        <v>1899</v>
      </c>
      <c r="D51" s="286">
        <v>0</v>
      </c>
      <c r="E51" s="286">
        <v>0</v>
      </c>
      <c r="F51" s="286">
        <v>0</v>
      </c>
      <c r="G51" s="286">
        <v>8.3645960109241621E-6</v>
      </c>
      <c r="H51" s="286">
        <v>7.7073191785847507E-6</v>
      </c>
      <c r="I51" s="286">
        <v>8.1981356658720979E-6</v>
      </c>
      <c r="J51" s="286">
        <v>7.5571331070916608E-6</v>
      </c>
      <c r="K51" s="286">
        <v>7.3509412880319324E-6</v>
      </c>
      <c r="L51" s="287">
        <v>7.5069975941860091E-6</v>
      </c>
      <c r="M51" s="93"/>
    </row>
    <row r="52" spans="1:26">
      <c r="A52" s="265">
        <v>1900</v>
      </c>
      <c r="B52" s="266" t="s">
        <v>22</v>
      </c>
      <c r="C52" s="267">
        <v>1999</v>
      </c>
      <c r="D52" s="296">
        <v>0</v>
      </c>
      <c r="E52" s="296">
        <v>0</v>
      </c>
      <c r="F52" s="296">
        <v>0</v>
      </c>
      <c r="G52" s="296">
        <v>2.0911490027310405E-6</v>
      </c>
      <c r="H52" s="296">
        <v>7.7073191785847507E-6</v>
      </c>
      <c r="I52" s="296">
        <v>3.5134867139451849E-6</v>
      </c>
      <c r="J52" s="296">
        <v>1.8892832767729152E-6</v>
      </c>
      <c r="K52" s="296">
        <v>7.3509412880319324E-6</v>
      </c>
      <c r="L52" s="297">
        <v>3.2172846832225754E-6</v>
      </c>
      <c r="M52" s="93"/>
    </row>
    <row r="53" spans="1:26">
      <c r="A53" s="265">
        <v>2000</v>
      </c>
      <c r="B53" s="266" t="s">
        <v>23</v>
      </c>
      <c r="C53" s="268" t="s">
        <v>24</v>
      </c>
      <c r="D53" s="286">
        <v>0</v>
      </c>
      <c r="E53" s="286">
        <v>0</v>
      </c>
      <c r="F53" s="286">
        <v>0</v>
      </c>
      <c r="G53" s="286">
        <v>2.0911490027310405E-6</v>
      </c>
      <c r="H53" s="286">
        <v>1.5414638357169503E-6</v>
      </c>
      <c r="I53" s="286">
        <v>1.9519370633028805E-6</v>
      </c>
      <c r="J53" s="286">
        <v>1.8892832767729152E-6</v>
      </c>
      <c r="K53" s="286">
        <v>1.4701882576063864E-6</v>
      </c>
      <c r="L53" s="367">
        <v>1.7873803795680975E-6</v>
      </c>
      <c r="M53" s="93"/>
    </row>
    <row r="54" spans="1:26" s="53" customFormat="1">
      <c r="A54" s="277"/>
      <c r="B54" s="274" t="s">
        <v>28</v>
      </c>
      <c r="C54" s="278"/>
      <c r="D54" s="366">
        <v>0.99999999999999989</v>
      </c>
      <c r="E54" s="366">
        <v>0.99999999999999978</v>
      </c>
      <c r="F54" s="366">
        <v>1</v>
      </c>
      <c r="G54" s="366">
        <v>1</v>
      </c>
      <c r="H54" s="366">
        <v>1</v>
      </c>
      <c r="I54" s="366">
        <v>1</v>
      </c>
      <c r="J54" s="366">
        <v>1</v>
      </c>
      <c r="K54" s="366">
        <v>0.99999999999999989</v>
      </c>
      <c r="L54" s="366">
        <v>1.0000000000000002</v>
      </c>
      <c r="M54" s="93"/>
      <c r="Z54" s="55"/>
    </row>
    <row r="55" spans="1:26">
      <c r="A55" s="459" t="s">
        <v>73</v>
      </c>
      <c r="B55" s="459"/>
      <c r="C55" s="459"/>
      <c r="D55" s="459"/>
      <c r="E55" s="459"/>
      <c r="F55" s="459"/>
      <c r="G55" s="459"/>
      <c r="H55" s="459"/>
      <c r="I55" s="459"/>
      <c r="J55" s="459"/>
      <c r="M55" s="93"/>
    </row>
    <row r="56" spans="1:26">
      <c r="A56" s="459" t="s">
        <v>91</v>
      </c>
      <c r="B56" s="459"/>
      <c r="C56" s="459"/>
      <c r="D56" s="459"/>
      <c r="E56" s="459"/>
      <c r="F56" s="459"/>
      <c r="G56" s="459"/>
      <c r="H56" s="459"/>
      <c r="I56" s="459"/>
      <c r="J56" s="459"/>
    </row>
    <row r="57" spans="1:26">
      <c r="A57" s="459" t="s">
        <v>93</v>
      </c>
      <c r="B57" s="459"/>
      <c r="C57" s="459"/>
      <c r="D57" s="459"/>
      <c r="E57" s="459"/>
      <c r="F57" s="459"/>
      <c r="G57" s="459"/>
      <c r="H57" s="459"/>
      <c r="I57" s="459"/>
      <c r="J57" s="459"/>
    </row>
    <row r="58" spans="1:26">
      <c r="A58" s="459"/>
      <c r="B58" s="459"/>
      <c r="C58" s="459"/>
      <c r="D58" s="459"/>
      <c r="E58" s="459"/>
      <c r="F58" s="459"/>
      <c r="G58" s="459"/>
      <c r="H58" s="459"/>
      <c r="I58" s="459"/>
      <c r="J58" s="459"/>
    </row>
    <row r="61" spans="1:26">
      <c r="F61" s="17"/>
    </row>
  </sheetData>
  <mergeCells count="15">
    <mergeCell ref="A55:J55"/>
    <mergeCell ref="A56:J56"/>
    <mergeCell ref="A57:J58"/>
    <mergeCell ref="A2:L2"/>
    <mergeCell ref="O2:X2"/>
    <mergeCell ref="O21:X21"/>
    <mergeCell ref="O22:X22"/>
    <mergeCell ref="O23:X24"/>
    <mergeCell ref="A4:B4"/>
    <mergeCell ref="A5:C5"/>
    <mergeCell ref="A6:C6"/>
    <mergeCell ref="A31:C31"/>
    <mergeCell ref="A32:C32"/>
    <mergeCell ref="A33:C33"/>
    <mergeCell ref="A28:C28"/>
  </mergeCells>
  <pageMargins left="0.7" right="0.7" top="0.75" bottom="0.75" header="0.3" footer="0.3"/>
  <pageSetup paperSize="9"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C50334-F276-47CE-B638-2153C29EA08C}">
  <dimension ref="A1:J15"/>
  <sheetViews>
    <sheetView showGridLines="0" workbookViewId="0">
      <selection activeCell="H22" sqref="H22"/>
    </sheetView>
  </sheetViews>
  <sheetFormatPr baseColWidth="10" defaultColWidth="11.5703125" defaultRowHeight="15"/>
  <cols>
    <col min="1" max="1" width="10.7109375" style="1" customWidth="1"/>
    <col min="2" max="2" width="35.28515625" style="1" customWidth="1"/>
    <col min="3" max="5" width="12.7109375" style="1" customWidth="1"/>
    <col min="6" max="16384" width="11.5703125" style="1"/>
  </cols>
  <sheetData>
    <row r="1" spans="1:10" ht="27.75" customHeight="1">
      <c r="A1" s="543" t="s">
        <v>181</v>
      </c>
      <c r="B1" s="543"/>
      <c r="C1" s="543"/>
      <c r="D1" s="543"/>
      <c r="E1" s="543"/>
      <c r="F1" s="56"/>
      <c r="G1" s="56"/>
      <c r="H1" s="56"/>
      <c r="I1" s="56"/>
      <c r="J1" s="56"/>
    </row>
    <row r="2" spans="1:10">
      <c r="A2" s="63"/>
    </row>
    <row r="3" spans="1:10" ht="60">
      <c r="B3" s="57"/>
      <c r="C3" s="244" t="s">
        <v>61</v>
      </c>
      <c r="D3" s="244" t="s">
        <v>62</v>
      </c>
      <c r="E3" s="245" t="s">
        <v>63</v>
      </c>
    </row>
    <row r="4" spans="1:10" ht="17.100000000000001" customHeight="1">
      <c r="A4" s="544" t="s">
        <v>0</v>
      </c>
      <c r="B4" s="246" t="s">
        <v>32</v>
      </c>
      <c r="C4" s="247">
        <v>847.21655990527495</v>
      </c>
      <c r="D4" s="248">
        <v>0.75071319571536044</v>
      </c>
      <c r="E4" s="545">
        <v>204381</v>
      </c>
    </row>
    <row r="5" spans="1:10" ht="17.100000000000001" customHeight="1">
      <c r="A5" s="544"/>
      <c r="B5" s="58" t="s">
        <v>33</v>
      </c>
      <c r="C5" s="59">
        <v>281.33235163737595</v>
      </c>
      <c r="D5" s="60">
        <v>0.2492868042846397</v>
      </c>
      <c r="E5" s="546"/>
    </row>
    <row r="6" spans="1:10" ht="17.100000000000001" customHeight="1">
      <c r="A6" s="544"/>
      <c r="B6" s="249" t="s">
        <v>64</v>
      </c>
      <c r="C6" s="250">
        <v>1128.5489115426508</v>
      </c>
      <c r="D6" s="251">
        <v>1</v>
      </c>
      <c r="E6" s="547"/>
    </row>
    <row r="7" spans="1:10" ht="17.100000000000001" customHeight="1">
      <c r="A7" s="544" t="s">
        <v>1</v>
      </c>
      <c r="B7" s="58" t="s">
        <v>32</v>
      </c>
      <c r="C7" s="59">
        <v>590.72374169291493</v>
      </c>
      <c r="D7" s="60">
        <v>0.57465529558105721</v>
      </c>
      <c r="E7" s="545">
        <v>1912824</v>
      </c>
    </row>
    <row r="8" spans="1:10" ht="17.100000000000001" customHeight="1">
      <c r="A8" s="544"/>
      <c r="B8" s="252" t="s">
        <v>33</v>
      </c>
      <c r="C8" s="253">
        <v>437.23814473781943</v>
      </c>
      <c r="D8" s="254">
        <v>0.42534470441894262</v>
      </c>
      <c r="E8" s="546"/>
    </row>
    <row r="9" spans="1:10" ht="17.100000000000001" customHeight="1">
      <c r="A9" s="544"/>
      <c r="B9" s="61" t="s">
        <v>64</v>
      </c>
      <c r="C9" s="62">
        <v>1027.9618864307345</v>
      </c>
      <c r="D9" s="76">
        <v>1</v>
      </c>
      <c r="E9" s="547"/>
    </row>
    <row r="10" spans="1:10" ht="17.100000000000001" customHeight="1">
      <c r="A10" s="544" t="s">
        <v>2</v>
      </c>
      <c r="B10" s="252" t="s">
        <v>32</v>
      </c>
      <c r="C10" s="253">
        <v>615.48386585615674</v>
      </c>
      <c r="D10" s="254">
        <v>0.5931391891386173</v>
      </c>
      <c r="E10" s="548">
        <v>2117205</v>
      </c>
    </row>
    <row r="11" spans="1:10" ht="17.100000000000001" customHeight="1">
      <c r="A11" s="544"/>
      <c r="B11" s="58" t="s">
        <v>33</v>
      </c>
      <c r="C11" s="59">
        <v>422.18802824004933</v>
      </c>
      <c r="D11" s="60">
        <v>0.40686081086138282</v>
      </c>
      <c r="E11" s="548"/>
    </row>
    <row r="12" spans="1:10" ht="17.100000000000001" customHeight="1">
      <c r="A12" s="544"/>
      <c r="B12" s="249" t="s">
        <v>64</v>
      </c>
      <c r="C12" s="250">
        <v>1037.671894096206</v>
      </c>
      <c r="D12" s="251">
        <v>1</v>
      </c>
      <c r="E12" s="548"/>
    </row>
    <row r="13" spans="1:10" ht="21" customHeight="1">
      <c r="A13" s="484" t="s">
        <v>10</v>
      </c>
      <c r="B13" s="484"/>
      <c r="C13" s="484"/>
      <c r="D13" s="484"/>
      <c r="E13" s="484"/>
    </row>
    <row r="14" spans="1:10" ht="21" customHeight="1">
      <c r="A14" s="459" t="s">
        <v>94</v>
      </c>
      <c r="B14" s="459"/>
      <c r="C14" s="459"/>
      <c r="D14" s="459"/>
      <c r="E14" s="459"/>
    </row>
    <row r="15" spans="1:10" ht="36" customHeight="1">
      <c r="A15" s="459" t="s">
        <v>95</v>
      </c>
      <c r="B15" s="459"/>
      <c r="C15" s="459"/>
      <c r="D15" s="459"/>
      <c r="E15" s="459"/>
    </row>
  </sheetData>
  <mergeCells count="10">
    <mergeCell ref="A13:E13"/>
    <mergeCell ref="A14:E14"/>
    <mergeCell ref="A15:E15"/>
    <mergeCell ref="A1:E1"/>
    <mergeCell ref="A4:A6"/>
    <mergeCell ref="E4:E6"/>
    <mergeCell ref="A7:A9"/>
    <mergeCell ref="E7:E9"/>
    <mergeCell ref="A10:A12"/>
    <mergeCell ref="E10:E12"/>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72813-C62E-4D7F-83B2-63CAE4C6410E}">
  <dimension ref="A1:Y59"/>
  <sheetViews>
    <sheetView showGridLines="0" topLeftCell="B1" zoomScale="109" zoomScaleNormal="115" workbookViewId="0">
      <selection activeCell="B1" sqref="A1:XFD1048576"/>
    </sheetView>
  </sheetViews>
  <sheetFormatPr baseColWidth="10" defaultRowHeight="15"/>
  <cols>
    <col min="1" max="1" width="9.140625" customWidth="1"/>
    <col min="2" max="2" width="3.28515625" customWidth="1"/>
    <col min="3" max="3" width="7.140625" customWidth="1"/>
    <col min="4" max="4" width="11" customWidth="1"/>
    <col min="5" max="5" width="11.7109375" customWidth="1"/>
    <col min="6" max="6" width="9.42578125" customWidth="1"/>
    <col min="7" max="8" width="11.85546875" customWidth="1"/>
    <col min="9" max="9" width="8.85546875" customWidth="1"/>
    <col min="10" max="10" width="11.42578125" customWidth="1"/>
    <col min="11" max="11" width="11.7109375" customWidth="1"/>
    <col min="12" max="12" width="8.85546875" customWidth="1"/>
    <col min="13" max="13" width="11.28515625" customWidth="1"/>
  </cols>
  <sheetData>
    <row r="1" spans="1:25">
      <c r="A1" s="10"/>
      <c r="B1" s="11"/>
    </row>
    <row r="2" spans="1:25" ht="35.25" customHeight="1">
      <c r="A2" s="473" t="s">
        <v>174</v>
      </c>
      <c r="B2" s="473"/>
      <c r="C2" s="473"/>
      <c r="D2" s="473"/>
      <c r="E2" s="473"/>
      <c r="F2" s="473"/>
      <c r="G2" s="473"/>
      <c r="H2" s="473"/>
      <c r="I2" s="473"/>
      <c r="J2" s="473"/>
      <c r="K2" s="473"/>
      <c r="L2" s="473"/>
    </row>
    <row r="3" spans="1:25">
      <c r="A3" s="474" t="s">
        <v>15</v>
      </c>
      <c r="B3" s="474"/>
      <c r="C3" s="12"/>
      <c r="D3" s="12"/>
      <c r="E3" s="12"/>
      <c r="F3" s="12"/>
      <c r="G3" s="12"/>
      <c r="H3" s="12"/>
      <c r="I3" s="12"/>
      <c r="J3" s="12"/>
      <c r="K3" s="12"/>
      <c r="L3" s="13"/>
      <c r="M3" s="415"/>
    </row>
    <row r="4" spans="1:25">
      <c r="A4" s="463" t="s">
        <v>16</v>
      </c>
      <c r="B4" s="464"/>
      <c r="C4" s="465"/>
      <c r="D4" s="475" t="s">
        <v>0</v>
      </c>
      <c r="E4" s="476"/>
      <c r="F4" s="477"/>
      <c r="G4" s="256" t="s">
        <v>1</v>
      </c>
      <c r="H4" s="257"/>
      <c r="I4" s="257"/>
      <c r="J4" s="258" t="s">
        <v>2</v>
      </c>
      <c r="K4" s="257"/>
      <c r="L4" s="259"/>
      <c r="O4" s="472" t="s">
        <v>174</v>
      </c>
      <c r="P4" s="472"/>
      <c r="Q4" s="472"/>
      <c r="R4" s="472"/>
      <c r="S4" s="472"/>
      <c r="T4" s="472"/>
      <c r="U4" s="472"/>
      <c r="V4" s="472"/>
      <c r="W4" s="472"/>
      <c r="X4" s="472"/>
      <c r="Y4" s="472"/>
    </row>
    <row r="5" spans="1:25" ht="78" customHeight="1">
      <c r="A5" s="466"/>
      <c r="B5" s="467"/>
      <c r="C5" s="468"/>
      <c r="D5" s="260" t="s">
        <v>17</v>
      </c>
      <c r="E5" s="261" t="s">
        <v>18</v>
      </c>
      <c r="F5" s="262" t="s">
        <v>19</v>
      </c>
      <c r="G5" s="263" t="s">
        <v>17</v>
      </c>
      <c r="H5" s="261" t="s">
        <v>18</v>
      </c>
      <c r="I5" s="264" t="s">
        <v>19</v>
      </c>
      <c r="J5" s="260" t="s">
        <v>17</v>
      </c>
      <c r="K5" s="261" t="s">
        <v>18</v>
      </c>
      <c r="L5" s="264" t="s">
        <v>19</v>
      </c>
    </row>
    <row r="6" spans="1:25">
      <c r="A6" s="469" t="s">
        <v>20</v>
      </c>
      <c r="B6" s="470"/>
      <c r="C6" s="471"/>
      <c r="D6" s="279">
        <v>749060</v>
      </c>
      <c r="E6" s="279">
        <v>7961</v>
      </c>
      <c r="F6" s="279">
        <v>757021</v>
      </c>
      <c r="G6" s="279">
        <v>617713</v>
      </c>
      <c r="H6" s="279">
        <v>115215</v>
      </c>
      <c r="I6" s="279">
        <v>732928</v>
      </c>
      <c r="J6" s="279">
        <v>1366773</v>
      </c>
      <c r="K6" s="279">
        <v>123176</v>
      </c>
      <c r="L6" s="281">
        <v>1489949</v>
      </c>
      <c r="M6" s="444"/>
    </row>
    <row r="7" spans="1:25">
      <c r="A7" s="265">
        <v>100</v>
      </c>
      <c r="B7" s="266" t="s">
        <v>21</v>
      </c>
      <c r="C7" s="267">
        <v>199</v>
      </c>
      <c r="D7" s="288">
        <v>385493</v>
      </c>
      <c r="E7" s="288">
        <v>7727</v>
      </c>
      <c r="F7" s="288">
        <v>393220</v>
      </c>
      <c r="G7" s="288">
        <v>512928</v>
      </c>
      <c r="H7" s="288">
        <v>107708</v>
      </c>
      <c r="I7" s="288">
        <v>620636</v>
      </c>
      <c r="J7" s="288">
        <v>898421</v>
      </c>
      <c r="K7" s="288">
        <v>115435</v>
      </c>
      <c r="L7" s="291">
        <v>1013856</v>
      </c>
    </row>
    <row r="8" spans="1:25">
      <c r="A8" s="265">
        <v>200</v>
      </c>
      <c r="B8" s="266" t="s">
        <v>21</v>
      </c>
      <c r="C8" s="267">
        <v>299</v>
      </c>
      <c r="D8" s="279">
        <v>242779</v>
      </c>
      <c r="E8" s="279">
        <v>4189</v>
      </c>
      <c r="F8" s="279">
        <v>246968</v>
      </c>
      <c r="G8" s="279">
        <v>489734</v>
      </c>
      <c r="H8" s="279">
        <v>84321</v>
      </c>
      <c r="I8" s="279">
        <v>574055</v>
      </c>
      <c r="J8" s="279">
        <v>732513</v>
      </c>
      <c r="K8" s="279">
        <v>88510</v>
      </c>
      <c r="L8" s="281">
        <v>821023</v>
      </c>
    </row>
    <row r="9" spans="1:25">
      <c r="A9" s="265">
        <v>300</v>
      </c>
      <c r="B9" s="266" t="s">
        <v>21</v>
      </c>
      <c r="C9" s="267">
        <v>399</v>
      </c>
      <c r="D9" s="288">
        <v>195512</v>
      </c>
      <c r="E9" s="288">
        <v>7608</v>
      </c>
      <c r="F9" s="288">
        <v>203120</v>
      </c>
      <c r="G9" s="288">
        <v>427091</v>
      </c>
      <c r="H9" s="288">
        <v>161319</v>
      </c>
      <c r="I9" s="288">
        <v>588410</v>
      </c>
      <c r="J9" s="288">
        <v>622603</v>
      </c>
      <c r="K9" s="288">
        <v>168927</v>
      </c>
      <c r="L9" s="291">
        <v>791530</v>
      </c>
    </row>
    <row r="10" spans="1:25">
      <c r="A10" s="265">
        <v>400</v>
      </c>
      <c r="B10" s="266" t="s">
        <v>21</v>
      </c>
      <c r="C10" s="267">
        <v>499</v>
      </c>
      <c r="D10" s="279">
        <v>145495</v>
      </c>
      <c r="E10" s="279">
        <v>1715</v>
      </c>
      <c r="F10" s="279">
        <v>147210</v>
      </c>
      <c r="G10" s="279">
        <v>369270</v>
      </c>
      <c r="H10" s="279">
        <v>44704</v>
      </c>
      <c r="I10" s="279">
        <v>413974</v>
      </c>
      <c r="J10" s="279">
        <v>514765</v>
      </c>
      <c r="K10" s="279">
        <v>46419</v>
      </c>
      <c r="L10" s="281">
        <v>561184</v>
      </c>
      <c r="M10" s="93"/>
    </row>
    <row r="11" spans="1:25">
      <c r="A11" s="265">
        <v>500</v>
      </c>
      <c r="B11" s="266" t="s">
        <v>21</v>
      </c>
      <c r="C11" s="267">
        <v>599</v>
      </c>
      <c r="D11" s="288">
        <v>138556</v>
      </c>
      <c r="E11" s="288">
        <v>910</v>
      </c>
      <c r="F11" s="288">
        <v>139466</v>
      </c>
      <c r="G11" s="288">
        <v>343626</v>
      </c>
      <c r="H11" s="288">
        <v>39813</v>
      </c>
      <c r="I11" s="288">
        <v>383439</v>
      </c>
      <c r="J11" s="288">
        <v>482182</v>
      </c>
      <c r="K11" s="288">
        <v>40723</v>
      </c>
      <c r="L11" s="291">
        <v>522905</v>
      </c>
      <c r="M11" s="93"/>
    </row>
    <row r="12" spans="1:25">
      <c r="A12" s="265">
        <v>600</v>
      </c>
      <c r="B12" s="266" t="s">
        <v>21</v>
      </c>
      <c r="C12" s="267">
        <v>699</v>
      </c>
      <c r="D12" s="279">
        <v>154233</v>
      </c>
      <c r="E12" s="279">
        <v>529</v>
      </c>
      <c r="F12" s="279">
        <v>154762</v>
      </c>
      <c r="G12" s="279">
        <v>343423</v>
      </c>
      <c r="H12" s="279">
        <v>37327</v>
      </c>
      <c r="I12" s="279">
        <v>380750</v>
      </c>
      <c r="J12" s="279">
        <v>497656</v>
      </c>
      <c r="K12" s="279">
        <v>37856</v>
      </c>
      <c r="L12" s="281">
        <v>535512</v>
      </c>
      <c r="M12" s="93"/>
    </row>
    <row r="13" spans="1:25">
      <c r="A13" s="265">
        <v>700</v>
      </c>
      <c r="B13" s="266" t="s">
        <v>21</v>
      </c>
      <c r="C13" s="267">
        <v>799</v>
      </c>
      <c r="D13" s="288">
        <v>229516</v>
      </c>
      <c r="E13" s="288">
        <v>297</v>
      </c>
      <c r="F13" s="288">
        <v>229813</v>
      </c>
      <c r="G13" s="288">
        <v>562601</v>
      </c>
      <c r="H13" s="288">
        <v>29729</v>
      </c>
      <c r="I13" s="288">
        <v>592330</v>
      </c>
      <c r="J13" s="288">
        <v>792117</v>
      </c>
      <c r="K13" s="288">
        <v>30026</v>
      </c>
      <c r="L13" s="291">
        <v>822143</v>
      </c>
      <c r="M13" s="442"/>
    </row>
    <row r="14" spans="1:25">
      <c r="A14" s="265">
        <v>800</v>
      </c>
      <c r="B14" s="266" t="s">
        <v>21</v>
      </c>
      <c r="C14" s="267">
        <v>899</v>
      </c>
      <c r="D14" s="279">
        <v>338551</v>
      </c>
      <c r="E14" s="279">
        <v>180</v>
      </c>
      <c r="F14" s="279">
        <v>338731</v>
      </c>
      <c r="G14" s="279">
        <v>813207</v>
      </c>
      <c r="H14" s="279">
        <v>16196</v>
      </c>
      <c r="I14" s="279">
        <v>829403</v>
      </c>
      <c r="J14" s="279">
        <v>1151758</v>
      </c>
      <c r="K14" s="279">
        <v>16376</v>
      </c>
      <c r="L14" s="281">
        <v>1168134</v>
      </c>
      <c r="M14" s="93"/>
    </row>
    <row r="15" spans="1:25">
      <c r="A15" s="265">
        <v>900</v>
      </c>
      <c r="B15" s="266" t="s">
        <v>21</v>
      </c>
      <c r="C15" s="267">
        <v>999</v>
      </c>
      <c r="D15" s="288">
        <v>359925</v>
      </c>
      <c r="E15" s="288">
        <v>120</v>
      </c>
      <c r="F15" s="288">
        <v>360045</v>
      </c>
      <c r="G15" s="288">
        <v>609212</v>
      </c>
      <c r="H15" s="288">
        <v>7394</v>
      </c>
      <c r="I15" s="288">
        <v>616606</v>
      </c>
      <c r="J15" s="288">
        <v>969137</v>
      </c>
      <c r="K15" s="288">
        <v>7514</v>
      </c>
      <c r="L15" s="291">
        <v>976651</v>
      </c>
      <c r="M15" s="93"/>
    </row>
    <row r="16" spans="1:25">
      <c r="A16" s="265">
        <v>1000</v>
      </c>
      <c r="B16" s="266" t="s">
        <v>21</v>
      </c>
      <c r="C16" s="267">
        <v>1099</v>
      </c>
      <c r="D16" s="279">
        <v>418088</v>
      </c>
      <c r="E16" s="279">
        <v>204</v>
      </c>
      <c r="F16" s="279">
        <v>418292</v>
      </c>
      <c r="G16" s="279">
        <v>539504</v>
      </c>
      <c r="H16" s="279">
        <v>4430</v>
      </c>
      <c r="I16" s="279">
        <v>543934</v>
      </c>
      <c r="J16" s="279">
        <v>957592</v>
      </c>
      <c r="K16" s="279">
        <v>4634</v>
      </c>
      <c r="L16" s="281">
        <v>962226</v>
      </c>
      <c r="M16" s="93"/>
    </row>
    <row r="17" spans="1:24">
      <c r="A17" s="265">
        <v>1100</v>
      </c>
      <c r="B17" s="266" t="s">
        <v>21</v>
      </c>
      <c r="C17" s="267">
        <v>1199</v>
      </c>
      <c r="D17" s="288">
        <v>440959</v>
      </c>
      <c r="E17" s="288">
        <v>7</v>
      </c>
      <c r="F17" s="288">
        <v>440966</v>
      </c>
      <c r="G17" s="288">
        <v>462128</v>
      </c>
      <c r="H17" s="288">
        <v>325</v>
      </c>
      <c r="I17" s="288">
        <v>462453</v>
      </c>
      <c r="J17" s="288">
        <v>903087</v>
      </c>
      <c r="K17" s="288">
        <v>332</v>
      </c>
      <c r="L17" s="291">
        <v>903419</v>
      </c>
      <c r="M17" s="93"/>
    </row>
    <row r="18" spans="1:24">
      <c r="A18" s="265">
        <v>1200</v>
      </c>
      <c r="B18" s="266" t="s">
        <v>21</v>
      </c>
      <c r="C18" s="267">
        <v>1299</v>
      </c>
      <c r="D18" s="279">
        <v>508044</v>
      </c>
      <c r="E18" s="279">
        <v>2</v>
      </c>
      <c r="F18" s="279">
        <v>508046</v>
      </c>
      <c r="G18" s="279">
        <v>416037</v>
      </c>
      <c r="H18" s="279">
        <v>105</v>
      </c>
      <c r="I18" s="279">
        <v>416142</v>
      </c>
      <c r="J18" s="279">
        <v>924081</v>
      </c>
      <c r="K18" s="279">
        <v>107</v>
      </c>
      <c r="L18" s="281">
        <v>924188</v>
      </c>
      <c r="M18" s="93"/>
    </row>
    <row r="19" spans="1:24">
      <c r="A19" s="265">
        <v>1300</v>
      </c>
      <c r="B19" s="266" t="s">
        <v>21</v>
      </c>
      <c r="C19" s="267">
        <v>1399</v>
      </c>
      <c r="D19" s="288">
        <v>593247</v>
      </c>
      <c r="E19" s="288">
        <v>2</v>
      </c>
      <c r="F19" s="288">
        <v>593249</v>
      </c>
      <c r="G19" s="288">
        <v>424943</v>
      </c>
      <c r="H19" s="288">
        <v>69</v>
      </c>
      <c r="I19" s="288">
        <v>425012</v>
      </c>
      <c r="J19" s="288">
        <v>1018190</v>
      </c>
      <c r="K19" s="288">
        <v>71</v>
      </c>
      <c r="L19" s="291">
        <v>1018261</v>
      </c>
      <c r="M19" s="93"/>
    </row>
    <row r="20" spans="1:24">
      <c r="A20" s="265">
        <v>1400</v>
      </c>
      <c r="B20" s="266" t="s">
        <v>21</v>
      </c>
      <c r="C20" s="267">
        <v>1499</v>
      </c>
      <c r="D20" s="279">
        <v>585770</v>
      </c>
      <c r="E20" s="279">
        <v>0</v>
      </c>
      <c r="F20" s="279">
        <v>585770</v>
      </c>
      <c r="G20" s="279">
        <v>375949</v>
      </c>
      <c r="H20" s="279">
        <v>37</v>
      </c>
      <c r="I20" s="279">
        <v>375986</v>
      </c>
      <c r="J20" s="279">
        <v>961719</v>
      </c>
      <c r="K20" s="279">
        <v>37</v>
      </c>
      <c r="L20" s="281">
        <v>961756</v>
      </c>
      <c r="M20" s="93"/>
    </row>
    <row r="21" spans="1:24">
      <c r="A21" s="265">
        <v>1500</v>
      </c>
      <c r="B21" s="266" t="s">
        <v>22</v>
      </c>
      <c r="C21" s="267">
        <v>1599</v>
      </c>
      <c r="D21" s="288">
        <v>464584</v>
      </c>
      <c r="E21" s="288">
        <v>0</v>
      </c>
      <c r="F21" s="288">
        <v>464584</v>
      </c>
      <c r="G21" s="288">
        <v>277761</v>
      </c>
      <c r="H21" s="288">
        <v>18</v>
      </c>
      <c r="I21" s="288">
        <v>277779</v>
      </c>
      <c r="J21" s="288">
        <v>742345</v>
      </c>
      <c r="K21" s="288">
        <v>18</v>
      </c>
      <c r="L21" s="291">
        <v>742363</v>
      </c>
      <c r="M21" s="93"/>
    </row>
    <row r="22" spans="1:24">
      <c r="A22" s="265">
        <v>1600</v>
      </c>
      <c r="B22" s="266" t="s">
        <v>22</v>
      </c>
      <c r="C22" s="267">
        <v>1699</v>
      </c>
      <c r="D22" s="279">
        <v>334059</v>
      </c>
      <c r="E22" s="279">
        <v>0</v>
      </c>
      <c r="F22" s="279">
        <v>334059</v>
      </c>
      <c r="G22" s="279">
        <v>175298</v>
      </c>
      <c r="H22" s="279">
        <v>11</v>
      </c>
      <c r="I22" s="279">
        <v>175309</v>
      </c>
      <c r="J22" s="279">
        <v>509357</v>
      </c>
      <c r="K22" s="279">
        <v>11</v>
      </c>
      <c r="L22" s="281">
        <v>509368</v>
      </c>
      <c r="M22" s="93"/>
    </row>
    <row r="23" spans="1:24">
      <c r="A23" s="265">
        <v>1700</v>
      </c>
      <c r="B23" s="266" t="s">
        <v>22</v>
      </c>
      <c r="C23" s="267">
        <v>1799</v>
      </c>
      <c r="D23" s="288">
        <v>234147</v>
      </c>
      <c r="E23" s="288">
        <v>0</v>
      </c>
      <c r="F23" s="288">
        <v>234147</v>
      </c>
      <c r="G23" s="288">
        <v>101804</v>
      </c>
      <c r="H23" s="288">
        <v>2</v>
      </c>
      <c r="I23" s="288">
        <v>101806</v>
      </c>
      <c r="J23" s="288">
        <v>335951</v>
      </c>
      <c r="K23" s="288">
        <v>2</v>
      </c>
      <c r="L23" s="291">
        <v>335953</v>
      </c>
      <c r="M23" s="93"/>
      <c r="O23" s="458" t="s">
        <v>73</v>
      </c>
      <c r="P23" s="458"/>
      <c r="Q23" s="458"/>
      <c r="R23" s="458"/>
      <c r="S23" s="458"/>
      <c r="T23" s="458"/>
      <c r="U23" s="458"/>
      <c r="V23" s="458"/>
      <c r="W23" s="458"/>
      <c r="X23" s="458"/>
    </row>
    <row r="24" spans="1:24">
      <c r="A24" s="265">
        <v>1800</v>
      </c>
      <c r="B24" s="266" t="s">
        <v>22</v>
      </c>
      <c r="C24" s="267">
        <v>1899</v>
      </c>
      <c r="D24" s="279">
        <v>103293</v>
      </c>
      <c r="E24" s="279">
        <v>0</v>
      </c>
      <c r="F24" s="279">
        <v>103293</v>
      </c>
      <c r="G24" s="279">
        <v>44186</v>
      </c>
      <c r="H24" s="279">
        <v>5</v>
      </c>
      <c r="I24" s="279">
        <v>44191</v>
      </c>
      <c r="J24" s="279">
        <v>147479</v>
      </c>
      <c r="K24" s="279">
        <v>5</v>
      </c>
      <c r="L24" s="281">
        <v>147484</v>
      </c>
      <c r="M24" s="93"/>
      <c r="O24" s="459" t="s">
        <v>74</v>
      </c>
      <c r="P24" s="459"/>
      <c r="Q24" s="459"/>
      <c r="R24" s="459"/>
      <c r="S24" s="459"/>
      <c r="T24" s="459"/>
      <c r="U24" s="459"/>
      <c r="V24" s="459"/>
      <c r="W24" s="459"/>
      <c r="X24" s="459"/>
    </row>
    <row r="25" spans="1:24">
      <c r="A25" s="265">
        <v>1900</v>
      </c>
      <c r="B25" s="266" t="s">
        <v>22</v>
      </c>
      <c r="C25" s="267">
        <v>1999</v>
      </c>
      <c r="D25" s="288">
        <v>59763</v>
      </c>
      <c r="E25" s="288">
        <v>0</v>
      </c>
      <c r="F25" s="288">
        <v>59763</v>
      </c>
      <c r="G25" s="288">
        <v>25516</v>
      </c>
      <c r="H25" s="288">
        <v>5</v>
      </c>
      <c r="I25" s="288">
        <v>25521</v>
      </c>
      <c r="J25" s="288">
        <v>85279</v>
      </c>
      <c r="K25" s="288">
        <v>5</v>
      </c>
      <c r="L25" s="291">
        <v>85284</v>
      </c>
      <c r="M25" s="93"/>
      <c r="O25" s="461" t="s">
        <v>75</v>
      </c>
      <c r="P25" s="461"/>
      <c r="Q25" s="461"/>
      <c r="R25" s="461"/>
      <c r="S25" s="461"/>
      <c r="T25" s="461"/>
      <c r="U25" s="461"/>
      <c r="V25" s="461"/>
      <c r="W25" s="461"/>
      <c r="X25" s="461"/>
    </row>
    <row r="26" spans="1:24">
      <c r="A26" s="265">
        <v>2000</v>
      </c>
      <c r="B26" s="266" t="s">
        <v>23</v>
      </c>
      <c r="C26" s="268" t="s">
        <v>24</v>
      </c>
      <c r="D26" s="279">
        <v>62768</v>
      </c>
      <c r="E26" s="279">
        <v>0</v>
      </c>
      <c r="F26" s="279">
        <v>62768</v>
      </c>
      <c r="G26" s="279">
        <v>33061</v>
      </c>
      <c r="H26" s="279">
        <v>1</v>
      </c>
      <c r="I26" s="279">
        <v>33062</v>
      </c>
      <c r="J26" s="279">
        <v>95829</v>
      </c>
      <c r="K26" s="279">
        <v>1</v>
      </c>
      <c r="L26" s="281">
        <v>95830</v>
      </c>
      <c r="M26" s="93"/>
      <c r="O26" s="461"/>
      <c r="P26" s="461"/>
      <c r="Q26" s="461"/>
      <c r="R26" s="461"/>
      <c r="S26" s="461"/>
      <c r="T26" s="461"/>
      <c r="U26" s="461"/>
      <c r="V26" s="461"/>
      <c r="W26" s="461"/>
      <c r="X26" s="461"/>
    </row>
    <row r="27" spans="1:24">
      <c r="A27" s="269"/>
      <c r="B27" s="270" t="s">
        <v>25</v>
      </c>
      <c r="C27" s="271"/>
      <c r="D27" s="288">
        <v>6743842</v>
      </c>
      <c r="E27" s="288">
        <v>31451</v>
      </c>
      <c r="F27" s="288">
        <v>6775293</v>
      </c>
      <c r="G27" s="288">
        <v>7964992</v>
      </c>
      <c r="H27" s="288">
        <v>648734</v>
      </c>
      <c r="I27" s="288">
        <v>8613726</v>
      </c>
      <c r="J27" s="288">
        <v>14708834</v>
      </c>
      <c r="K27" s="288">
        <v>680185</v>
      </c>
      <c r="L27" s="290">
        <v>15389019</v>
      </c>
      <c r="M27" s="93"/>
    </row>
    <row r="28" spans="1:24">
      <c r="A28" s="269"/>
      <c r="B28" s="272" t="s">
        <v>26</v>
      </c>
      <c r="C28" s="271"/>
      <c r="D28" s="282">
        <v>981.61430972726805</v>
      </c>
      <c r="E28" s="282">
        <v>238.99532161139467</v>
      </c>
      <c r="F28" s="282">
        <v>978.16706253143366</v>
      </c>
      <c r="G28" s="282">
        <v>814.77460724881064</v>
      </c>
      <c r="H28" s="282">
        <v>330.37710294203481</v>
      </c>
      <c r="I28" s="282">
        <v>778.29270260511419</v>
      </c>
      <c r="J28" s="282">
        <v>891.26881425677755</v>
      </c>
      <c r="K28" s="282">
        <v>326.15171072575595</v>
      </c>
      <c r="L28" s="283">
        <v>866.29099227442089</v>
      </c>
      <c r="M28" s="93"/>
    </row>
    <row r="29" spans="1:24">
      <c r="A29" s="269"/>
      <c r="B29" s="270" t="s">
        <v>27</v>
      </c>
      <c r="C29" s="271"/>
      <c r="D29" s="292"/>
      <c r="E29" s="293"/>
      <c r="F29" s="294"/>
      <c r="G29" s="292"/>
      <c r="H29" s="293"/>
      <c r="I29" s="292"/>
      <c r="J29" s="289"/>
      <c r="K29" s="289"/>
      <c r="L29" s="295"/>
      <c r="M29" s="93"/>
    </row>
    <row r="30" spans="1:24">
      <c r="A30" s="273"/>
      <c r="B30" s="274" t="s">
        <v>28</v>
      </c>
      <c r="C30" s="275"/>
      <c r="D30" s="284">
        <v>6743842</v>
      </c>
      <c r="E30" s="284">
        <v>31451</v>
      </c>
      <c r="F30" s="284">
        <v>6775293</v>
      </c>
      <c r="G30" s="284">
        <v>7964992</v>
      </c>
      <c r="H30" s="284">
        <v>648734</v>
      </c>
      <c r="I30" s="284">
        <v>8613726</v>
      </c>
      <c r="J30" s="284">
        <v>14708834</v>
      </c>
      <c r="K30" s="284">
        <v>680185</v>
      </c>
      <c r="L30" s="285">
        <v>15389019</v>
      </c>
      <c r="M30" s="443"/>
    </row>
    <row r="31" spans="1:24">
      <c r="A31" s="462" t="s">
        <v>29</v>
      </c>
      <c r="B31" s="462"/>
      <c r="C31" s="462"/>
      <c r="D31" s="12"/>
      <c r="E31" s="12"/>
      <c r="F31" s="12"/>
      <c r="G31" s="12"/>
      <c r="H31" s="12"/>
      <c r="I31" s="12"/>
      <c r="J31" s="12"/>
      <c r="K31" s="12"/>
      <c r="M31" s="93"/>
      <c r="N31" s="15"/>
      <c r="O31" s="15"/>
    </row>
    <row r="32" spans="1:24">
      <c r="A32" s="463" t="s">
        <v>30</v>
      </c>
      <c r="B32" s="464"/>
      <c r="C32" s="465"/>
      <c r="D32" s="276" t="s">
        <v>0</v>
      </c>
      <c r="E32" s="256"/>
      <c r="F32" s="259"/>
      <c r="G32" s="256" t="s">
        <v>1</v>
      </c>
      <c r="H32" s="257"/>
      <c r="I32" s="257"/>
      <c r="J32" s="258" t="s">
        <v>2</v>
      </c>
      <c r="K32" s="257"/>
      <c r="L32" s="261"/>
      <c r="M32" s="93"/>
      <c r="N32" s="16"/>
      <c r="O32" s="16"/>
    </row>
    <row r="33" spans="1:16" ht="67.5">
      <c r="A33" s="466"/>
      <c r="B33" s="467"/>
      <c r="C33" s="468"/>
      <c r="D33" s="260" t="s">
        <v>17</v>
      </c>
      <c r="E33" s="261" t="s">
        <v>18</v>
      </c>
      <c r="F33" s="262" t="s">
        <v>19</v>
      </c>
      <c r="G33" s="260" t="s">
        <v>17</v>
      </c>
      <c r="H33" s="261" t="s">
        <v>18</v>
      </c>
      <c r="I33" s="262" t="s">
        <v>19</v>
      </c>
      <c r="J33" s="260" t="s">
        <v>17</v>
      </c>
      <c r="K33" s="261" t="s">
        <v>18</v>
      </c>
      <c r="L33" s="261" t="s">
        <v>19</v>
      </c>
      <c r="M33" s="93"/>
    </row>
    <row r="34" spans="1:16">
      <c r="A34" s="469" t="s">
        <v>20</v>
      </c>
      <c r="B34" s="470"/>
      <c r="C34" s="471"/>
      <c r="D34" s="286">
        <v>0.11107318350578202</v>
      </c>
      <c r="E34" s="286">
        <v>0.25312390702998316</v>
      </c>
      <c r="F34" s="286">
        <v>0.11173258484909804</v>
      </c>
      <c r="G34" s="286">
        <v>7.7553499112114607E-2</v>
      </c>
      <c r="H34" s="286">
        <v>0.17759975583212842</v>
      </c>
      <c r="I34" s="286">
        <v>8.5088381032784183E-2</v>
      </c>
      <c r="J34" s="286">
        <v>9.2921913456906244E-2</v>
      </c>
      <c r="K34" s="286">
        <v>0.18109190881892426</v>
      </c>
      <c r="L34" s="287">
        <v>9.6818972021543409E-2</v>
      </c>
      <c r="M34" s="93"/>
      <c r="P34" s="93"/>
    </row>
    <row r="35" spans="1:16">
      <c r="A35" s="265">
        <v>100</v>
      </c>
      <c r="B35" s="266" t="s">
        <v>21</v>
      </c>
      <c r="C35" s="267">
        <v>199</v>
      </c>
      <c r="D35" s="296">
        <v>5.7162222958367058E-2</v>
      </c>
      <c r="E35" s="296">
        <v>0.24568376204254236</v>
      </c>
      <c r="F35" s="296">
        <v>5.8037342444083227E-2</v>
      </c>
      <c r="G35" s="296">
        <v>6.4397804793777574E-2</v>
      </c>
      <c r="H35" s="296">
        <v>0.16602798681740127</v>
      </c>
      <c r="I35" s="296">
        <v>7.2051978435348413E-2</v>
      </c>
      <c r="J35" s="296">
        <v>6.1080368437090256E-2</v>
      </c>
      <c r="K35" s="296">
        <v>0.16971118151679324</v>
      </c>
      <c r="L35" s="297">
        <v>6.5881782328035335E-2</v>
      </c>
      <c r="M35" s="93"/>
      <c r="O35" s="93"/>
      <c r="P35" s="93"/>
    </row>
    <row r="36" spans="1:16">
      <c r="A36" s="265">
        <v>200</v>
      </c>
      <c r="B36" s="266" t="s">
        <v>21</v>
      </c>
      <c r="C36" s="267">
        <v>299</v>
      </c>
      <c r="D36" s="286">
        <v>3.6000102018997476E-2</v>
      </c>
      <c r="E36" s="286">
        <v>0.1331913134717497</v>
      </c>
      <c r="F36" s="286">
        <v>3.6451264912085724E-2</v>
      </c>
      <c r="G36" s="286">
        <v>6.1485811912930989E-2</v>
      </c>
      <c r="H36" s="286">
        <v>0.12997777209148897</v>
      </c>
      <c r="I36" s="286">
        <v>6.664421412986668E-2</v>
      </c>
      <c r="J36" s="286">
        <v>4.9800888364094666E-2</v>
      </c>
      <c r="K36" s="286">
        <v>0.13012636268074126</v>
      </c>
      <c r="L36" s="287">
        <v>5.335122401239481E-2</v>
      </c>
      <c r="M36" s="93"/>
      <c r="O36" s="93"/>
      <c r="P36" s="93"/>
    </row>
    <row r="37" spans="1:16">
      <c r="A37" s="265">
        <v>300</v>
      </c>
      <c r="B37" s="266" t="s">
        <v>21</v>
      </c>
      <c r="C37" s="267">
        <v>399</v>
      </c>
      <c r="D37" s="296">
        <v>2.8991189295360122E-2</v>
      </c>
      <c r="E37" s="296">
        <v>0.24190009856602335</v>
      </c>
      <c r="F37" s="296">
        <v>2.9979515277051488E-2</v>
      </c>
      <c r="G37" s="296">
        <v>5.3621020586084707E-2</v>
      </c>
      <c r="H37" s="296">
        <v>0.24866740451402269</v>
      </c>
      <c r="I37" s="296">
        <v>6.8310740323061128E-2</v>
      </c>
      <c r="J37" s="296">
        <v>4.2328508160470096E-2</v>
      </c>
      <c r="K37" s="296">
        <v>0.24835449179267405</v>
      </c>
      <c r="L37" s="297">
        <v>5.1434727580750926E-2</v>
      </c>
      <c r="M37" s="93"/>
    </row>
    <row r="38" spans="1:16">
      <c r="A38" s="265">
        <v>400</v>
      </c>
      <c r="B38" s="266" t="s">
        <v>21</v>
      </c>
      <c r="C38" s="267">
        <v>499</v>
      </c>
      <c r="D38" s="286">
        <v>2.157449714865799E-2</v>
      </c>
      <c r="E38" s="286">
        <v>5.4529267749833077E-2</v>
      </c>
      <c r="F38" s="286">
        <v>2.1727473631029684E-2</v>
      </c>
      <c r="G38" s="286">
        <v>4.6361628486255857E-2</v>
      </c>
      <c r="H38" s="286">
        <v>6.8909599311890543E-2</v>
      </c>
      <c r="I38" s="286">
        <v>4.8059805942283283E-2</v>
      </c>
      <c r="J38" s="286">
        <v>3.499699568300247E-2</v>
      </c>
      <c r="K38" s="286">
        <v>6.8244668729830857E-2</v>
      </c>
      <c r="L38" s="287">
        <v>3.646652200507388E-2</v>
      </c>
      <c r="M38" s="93"/>
    </row>
    <row r="39" spans="1:16">
      <c r="A39" s="265">
        <v>500</v>
      </c>
      <c r="B39" s="266" t="s">
        <v>21</v>
      </c>
      <c r="C39" s="267">
        <v>599</v>
      </c>
      <c r="D39" s="296">
        <v>2.0545558451695634E-2</v>
      </c>
      <c r="E39" s="296">
        <v>2.8933897173380813E-2</v>
      </c>
      <c r="F39" s="296">
        <v>2.0584497231337449E-2</v>
      </c>
      <c r="G39" s="296">
        <v>4.3142039565137041E-2</v>
      </c>
      <c r="H39" s="296">
        <v>6.1370299691398941E-2</v>
      </c>
      <c r="I39" s="296">
        <v>4.4514882409772492E-2</v>
      </c>
      <c r="J39" s="296">
        <v>3.2781796300101015E-2</v>
      </c>
      <c r="K39" s="296">
        <v>5.9870476414504881E-2</v>
      </c>
      <c r="L39" s="297">
        <v>3.3979098992599856E-2</v>
      </c>
      <c r="M39" s="93"/>
    </row>
    <row r="40" spans="1:16">
      <c r="A40" s="265">
        <v>600</v>
      </c>
      <c r="B40" s="266" t="s">
        <v>21</v>
      </c>
      <c r="C40" s="267">
        <v>699</v>
      </c>
      <c r="D40" s="286">
        <v>2.2870197730017992E-2</v>
      </c>
      <c r="E40" s="286">
        <v>1.6819814950240056E-2</v>
      </c>
      <c r="F40" s="286">
        <v>2.2842111772878308E-2</v>
      </c>
      <c r="G40" s="286">
        <v>4.3116553036085914E-2</v>
      </c>
      <c r="H40" s="286">
        <v>5.75382205958066E-2</v>
      </c>
      <c r="I40" s="286">
        <v>4.420270623885645E-2</v>
      </c>
      <c r="J40" s="286">
        <v>3.3833817146892813E-2</v>
      </c>
      <c r="K40" s="286">
        <v>5.5655446679947367E-2</v>
      </c>
      <c r="L40" s="287">
        <v>3.4798319503017053E-2</v>
      </c>
      <c r="M40" s="93"/>
      <c r="N40" s="18"/>
    </row>
    <row r="41" spans="1:16">
      <c r="A41" s="265">
        <v>700</v>
      </c>
      <c r="B41" s="266" t="s">
        <v>21</v>
      </c>
      <c r="C41" s="267">
        <v>799</v>
      </c>
      <c r="D41" s="296">
        <v>3.4033418932412712E-2</v>
      </c>
      <c r="E41" s="296">
        <v>9.4432609455979144E-3</v>
      </c>
      <c r="F41" s="296">
        <v>3.3919271092777835E-2</v>
      </c>
      <c r="G41" s="296">
        <v>7.0634220348243917E-2</v>
      </c>
      <c r="H41" s="296">
        <v>4.5826178372029215E-2</v>
      </c>
      <c r="I41" s="296">
        <v>6.8765827935553095E-2</v>
      </c>
      <c r="J41" s="296">
        <v>5.3853147027153887E-2</v>
      </c>
      <c r="K41" s="296">
        <v>4.4143872622889359E-2</v>
      </c>
      <c r="L41" s="297">
        <v>5.3424003180449646E-2</v>
      </c>
      <c r="M41" s="93"/>
      <c r="N41" s="18"/>
    </row>
    <row r="42" spans="1:16">
      <c r="A42" s="265">
        <v>800</v>
      </c>
      <c r="B42" s="266" t="s">
        <v>21</v>
      </c>
      <c r="C42" s="267">
        <v>899</v>
      </c>
      <c r="D42" s="286">
        <v>5.0201502348364624E-2</v>
      </c>
      <c r="E42" s="286">
        <v>5.7231884518775238E-3</v>
      </c>
      <c r="F42" s="286">
        <v>4.9995033425122723E-2</v>
      </c>
      <c r="G42" s="286">
        <v>0.10209765433537159</v>
      </c>
      <c r="H42" s="286">
        <v>2.4965548283271726E-2</v>
      </c>
      <c r="I42" s="286">
        <v>9.6288528332570594E-2</v>
      </c>
      <c r="J42" s="286">
        <v>7.8303827482178401E-2</v>
      </c>
      <c r="K42" s="286">
        <v>2.4075802906562187E-2</v>
      </c>
      <c r="L42" s="287">
        <v>7.5906982764788328E-2</v>
      </c>
      <c r="M42" s="93"/>
      <c r="N42" s="18"/>
      <c r="O42" s="18"/>
      <c r="P42" s="18"/>
    </row>
    <row r="43" spans="1:16">
      <c r="A43" s="265">
        <v>900</v>
      </c>
      <c r="B43" s="266" t="s">
        <v>21</v>
      </c>
      <c r="C43" s="267">
        <v>999</v>
      </c>
      <c r="D43" s="296">
        <v>5.3370912307850626E-2</v>
      </c>
      <c r="E43" s="296">
        <v>3.8154589679183491E-3</v>
      </c>
      <c r="F43" s="296">
        <v>5.3140875235949209E-2</v>
      </c>
      <c r="G43" s="296">
        <v>7.6486203627072064E-2</v>
      </c>
      <c r="H43" s="296">
        <v>1.1397583601291131E-2</v>
      </c>
      <c r="I43" s="296">
        <v>7.1584120507199783E-2</v>
      </c>
      <c r="J43" s="296">
        <v>6.5888091469384999E-2</v>
      </c>
      <c r="K43" s="296">
        <v>1.1046994567654388E-2</v>
      </c>
      <c r="L43" s="297">
        <v>6.3464149339213891E-2</v>
      </c>
      <c r="M43" s="93"/>
    </row>
    <row r="44" spans="1:16">
      <c r="A44" s="265">
        <v>1000</v>
      </c>
      <c r="B44" s="266" t="s">
        <v>21</v>
      </c>
      <c r="C44" s="267">
        <v>1099</v>
      </c>
      <c r="D44" s="286">
        <v>6.199552124738391E-2</v>
      </c>
      <c r="E44" s="286">
        <v>6.4862802454611936E-3</v>
      </c>
      <c r="F44" s="286">
        <v>6.1737846614161186E-2</v>
      </c>
      <c r="G44" s="286">
        <v>6.773440575960403E-2</v>
      </c>
      <c r="H44" s="286">
        <v>6.8286847922260892E-3</v>
      </c>
      <c r="I44" s="286">
        <v>6.3147353421736427E-2</v>
      </c>
      <c r="J44" s="286">
        <v>6.5103189008727677E-2</v>
      </c>
      <c r="K44" s="286">
        <v>6.8128523857479946E-3</v>
      </c>
      <c r="L44" s="287">
        <v>6.2526792643507689E-2</v>
      </c>
      <c r="M44" s="93"/>
      <c r="O44" s="18"/>
      <c r="P44" s="18"/>
    </row>
    <row r="45" spans="1:16">
      <c r="A45" s="265">
        <v>1100</v>
      </c>
      <c r="B45" s="266" t="s">
        <v>21</v>
      </c>
      <c r="C45" s="267">
        <v>1199</v>
      </c>
      <c r="D45" s="296">
        <v>6.5386911496443725E-2</v>
      </c>
      <c r="E45" s="296">
        <v>2.2256843979523704E-4</v>
      </c>
      <c r="F45" s="296">
        <v>6.5084417751379908E-2</v>
      </c>
      <c r="G45" s="296">
        <v>5.8019895060785996E-2</v>
      </c>
      <c r="H45" s="296">
        <v>5.0097574660800878E-4</v>
      </c>
      <c r="I45" s="296">
        <v>5.3687916239731792E-2</v>
      </c>
      <c r="J45" s="296">
        <v>6.1397592766360677E-2</v>
      </c>
      <c r="K45" s="296">
        <v>4.8810250152532032E-4</v>
      </c>
      <c r="L45" s="297">
        <v>5.8705431450828675E-2</v>
      </c>
      <c r="M45" s="93"/>
    </row>
    <row r="46" spans="1:16">
      <c r="A46" s="265">
        <v>1200</v>
      </c>
      <c r="B46" s="266" t="s">
        <v>21</v>
      </c>
      <c r="C46" s="267">
        <v>1299</v>
      </c>
      <c r="D46" s="286">
        <v>7.5334505167825694E-2</v>
      </c>
      <c r="E46" s="286">
        <v>6.3590982798639149E-5</v>
      </c>
      <c r="F46" s="286">
        <v>7.4985096585490837E-2</v>
      </c>
      <c r="G46" s="286">
        <v>5.2233197472138074E-2</v>
      </c>
      <c r="H46" s="286">
        <v>1.6185370275027979E-4</v>
      </c>
      <c r="I46" s="286">
        <v>4.831149725449823E-2</v>
      </c>
      <c r="J46" s="286">
        <v>6.2824898289014622E-2</v>
      </c>
      <c r="K46" s="286">
        <v>1.5731014356388335E-4</v>
      </c>
      <c r="L46" s="287">
        <v>6.005503014844546E-2</v>
      </c>
      <c r="M46" s="93"/>
      <c r="N46" s="18"/>
      <c r="O46" s="18"/>
    </row>
    <row r="47" spans="1:16">
      <c r="A47" s="265">
        <v>1300</v>
      </c>
      <c r="B47" s="266" t="s">
        <v>21</v>
      </c>
      <c r="C47" s="267">
        <v>1399</v>
      </c>
      <c r="D47" s="296">
        <v>8.7968697961784983E-2</v>
      </c>
      <c r="E47" s="296">
        <v>6.3590982798639149E-5</v>
      </c>
      <c r="F47" s="296">
        <v>8.7560641288871199E-2</v>
      </c>
      <c r="G47" s="296">
        <v>5.3351340465878687E-2</v>
      </c>
      <c r="H47" s="296">
        <v>1.0636100466446957E-4</v>
      </c>
      <c r="I47" s="296">
        <v>4.9341249071540007E-2</v>
      </c>
      <c r="J47" s="296">
        <v>6.9223026107983809E-2</v>
      </c>
      <c r="K47" s="296">
        <v>1.0438336629005344E-4</v>
      </c>
      <c r="L47" s="297">
        <v>6.616802539525099E-2</v>
      </c>
      <c r="M47" s="93"/>
      <c r="N47" s="18"/>
    </row>
    <row r="48" spans="1:16">
      <c r="A48" s="265">
        <v>1400</v>
      </c>
      <c r="B48" s="266" t="s">
        <v>21</v>
      </c>
      <c r="C48" s="267">
        <v>1499</v>
      </c>
      <c r="D48" s="286">
        <v>8.6859982781328504E-2</v>
      </c>
      <c r="E48" s="286">
        <v>0</v>
      </c>
      <c r="F48" s="286">
        <v>8.6456777588806863E-2</v>
      </c>
      <c r="G48" s="286">
        <v>4.7200172956859215E-2</v>
      </c>
      <c r="H48" s="286">
        <v>5.7034161921527161E-5</v>
      </c>
      <c r="I48" s="286">
        <v>4.3649635477144268E-2</v>
      </c>
      <c r="J48" s="286">
        <v>6.5383768693018082E-2</v>
      </c>
      <c r="K48" s="286">
        <v>5.4396965531436303E-5</v>
      </c>
      <c r="L48" s="287">
        <v>6.2496251385484675E-2</v>
      </c>
      <c r="M48" s="93"/>
    </row>
    <row r="49" spans="1:13">
      <c r="A49" s="265">
        <v>1500</v>
      </c>
      <c r="B49" s="266" t="s">
        <v>22</v>
      </c>
      <c r="C49" s="267">
        <v>1599</v>
      </c>
      <c r="D49" s="296">
        <v>6.8890107449136567E-2</v>
      </c>
      <c r="E49" s="296">
        <v>0</v>
      </c>
      <c r="F49" s="296">
        <v>6.857031865632969E-2</v>
      </c>
      <c r="G49" s="296">
        <v>3.4872728057981729E-2</v>
      </c>
      <c r="H49" s="296">
        <v>2.7746349042905105E-5</v>
      </c>
      <c r="I49" s="296">
        <v>3.2248413752654775E-2</v>
      </c>
      <c r="J49" s="296">
        <v>5.0469330199796936E-2</v>
      </c>
      <c r="K49" s="296">
        <v>2.6463388636914958E-5</v>
      </c>
      <c r="L49" s="297">
        <v>4.8239787084543857E-2</v>
      </c>
      <c r="M49" s="93"/>
    </row>
    <row r="50" spans="1:13">
      <c r="A50" s="265">
        <v>1600</v>
      </c>
      <c r="B50" s="266" t="s">
        <v>22</v>
      </c>
      <c r="C50" s="267">
        <v>1699</v>
      </c>
      <c r="D50" s="286">
        <v>4.9535413196216641E-2</v>
      </c>
      <c r="E50" s="286">
        <v>0</v>
      </c>
      <c r="F50" s="286">
        <v>4.9305469150928233E-2</v>
      </c>
      <c r="G50" s="286">
        <v>2.2008559456180243E-2</v>
      </c>
      <c r="H50" s="286">
        <v>1.6956102192886452E-5</v>
      </c>
      <c r="I50" s="286">
        <v>2.0352284249580264E-2</v>
      </c>
      <c r="J50" s="286">
        <v>3.4629325478824496E-2</v>
      </c>
      <c r="K50" s="286">
        <v>1.6172070833670252E-5</v>
      </c>
      <c r="L50" s="287">
        <v>3.309944578013712E-2</v>
      </c>
      <c r="M50" s="93"/>
    </row>
    <row r="51" spans="1:13">
      <c r="A51" s="265">
        <v>1700</v>
      </c>
      <c r="B51" s="266" t="s">
        <v>22</v>
      </c>
      <c r="C51" s="267">
        <v>1799</v>
      </c>
      <c r="D51" s="296">
        <v>3.4720119480853795E-2</v>
      </c>
      <c r="E51" s="296">
        <v>0</v>
      </c>
      <c r="F51" s="296">
        <v>3.4558948225560132E-2</v>
      </c>
      <c r="G51" s="296">
        <v>1.2781431544438462E-2</v>
      </c>
      <c r="H51" s="296">
        <v>3.0829276714339005E-6</v>
      </c>
      <c r="I51" s="296">
        <v>1.1819043234019749E-2</v>
      </c>
      <c r="J51" s="296">
        <v>2.2840083721116167E-2</v>
      </c>
      <c r="K51" s="296">
        <v>2.9403765152127729E-6</v>
      </c>
      <c r="L51" s="297">
        <v>2.1830696290647246E-2</v>
      </c>
      <c r="M51" s="93"/>
    </row>
    <row r="52" spans="1:13">
      <c r="A52" s="265">
        <v>1800</v>
      </c>
      <c r="B52" s="266" t="s">
        <v>22</v>
      </c>
      <c r="C52" s="267">
        <v>1899</v>
      </c>
      <c r="D52" s="286">
        <v>1.5316639980592664E-2</v>
      </c>
      <c r="E52" s="286">
        <v>0</v>
      </c>
      <c r="F52" s="286">
        <v>1.5245539934582903E-2</v>
      </c>
      <c r="G52" s="286">
        <v>5.547525973660739E-3</v>
      </c>
      <c r="H52" s="286">
        <v>7.7073191785847507E-6</v>
      </c>
      <c r="I52" s="286">
        <v>5.1303001743960739E-3</v>
      </c>
      <c r="J52" s="286">
        <v>1.0026559549179765E-2</v>
      </c>
      <c r="K52" s="286">
        <v>7.3509412880319324E-6</v>
      </c>
      <c r="L52" s="287">
        <v>9.5837168048203726E-3</v>
      </c>
      <c r="M52" s="93"/>
    </row>
    <row r="53" spans="1:13">
      <c r="A53" s="265">
        <v>1900</v>
      </c>
      <c r="B53" s="266" t="s">
        <v>22</v>
      </c>
      <c r="C53" s="267">
        <v>1999</v>
      </c>
      <c r="D53" s="296">
        <v>8.861862422043695E-3</v>
      </c>
      <c r="E53" s="296">
        <v>0</v>
      </c>
      <c r="F53" s="296">
        <v>8.8207255391021464E-3</v>
      </c>
      <c r="G53" s="296">
        <v>3.2035185973821444E-3</v>
      </c>
      <c r="H53" s="296">
        <v>7.7073191785847507E-6</v>
      </c>
      <c r="I53" s="296">
        <v>2.9628293261243742E-3</v>
      </c>
      <c r="J53" s="296">
        <v>5.797808310298423E-3</v>
      </c>
      <c r="K53" s="296">
        <v>7.3509412880319324E-6</v>
      </c>
      <c r="L53" s="297">
        <v>5.5418737217752473E-3</v>
      </c>
      <c r="M53" s="93"/>
    </row>
    <row r="54" spans="1:13">
      <c r="A54" s="265">
        <v>2000</v>
      </c>
      <c r="B54" s="266" t="s">
        <v>23</v>
      </c>
      <c r="C54" s="268" t="s">
        <v>24</v>
      </c>
      <c r="D54" s="286">
        <v>9.3074541188835676E-3</v>
      </c>
      <c r="E54" s="286">
        <v>0</v>
      </c>
      <c r="F54" s="286">
        <v>9.2642487933732171E-3</v>
      </c>
      <c r="G54" s="286">
        <v>4.1507888520164243E-3</v>
      </c>
      <c r="H54" s="286">
        <v>1.5414638357169503E-6</v>
      </c>
      <c r="I54" s="286">
        <v>3.8382925112779302E-3</v>
      </c>
      <c r="J54" s="286">
        <v>6.5150643484045033E-3</v>
      </c>
      <c r="K54" s="286">
        <v>1.4701882576063864E-6</v>
      </c>
      <c r="L54" s="287">
        <v>6.2271675666915483E-3</v>
      </c>
      <c r="M54" s="93"/>
    </row>
    <row r="55" spans="1:13">
      <c r="A55" s="277"/>
      <c r="B55" s="274" t="s">
        <v>28</v>
      </c>
      <c r="C55" s="278"/>
      <c r="D55" s="298">
        <v>0.99999999999999989</v>
      </c>
      <c r="E55" s="298">
        <v>1</v>
      </c>
      <c r="F55" s="298">
        <v>0.99999999999999989</v>
      </c>
      <c r="G55" s="298">
        <v>0.99999999999999967</v>
      </c>
      <c r="H55" s="298">
        <v>0.99999999999999978</v>
      </c>
      <c r="I55" s="298">
        <v>0.99999999999999989</v>
      </c>
      <c r="J55" s="298">
        <v>1</v>
      </c>
      <c r="K55" s="298">
        <v>0.99999999999999978</v>
      </c>
      <c r="L55" s="298">
        <v>1.0000000000000002</v>
      </c>
      <c r="M55" s="93"/>
    </row>
    <row r="56" spans="1:13">
      <c r="A56" s="458" t="s">
        <v>73</v>
      </c>
      <c r="B56" s="458"/>
      <c r="C56" s="458"/>
      <c r="D56" s="458"/>
      <c r="E56" s="458"/>
      <c r="F56" s="458"/>
      <c r="G56" s="458"/>
      <c r="H56" s="458"/>
      <c r="I56" s="458"/>
      <c r="J56" s="458"/>
    </row>
    <row r="57" spans="1:13">
      <c r="A57" s="459" t="s">
        <v>74</v>
      </c>
      <c r="B57" s="459"/>
      <c r="C57" s="459"/>
      <c r="D57" s="459"/>
      <c r="E57" s="459"/>
      <c r="F57" s="459"/>
      <c r="G57" s="459"/>
      <c r="H57" s="459"/>
      <c r="I57" s="459"/>
      <c r="J57" s="459"/>
    </row>
    <row r="58" spans="1:13" ht="12.75" customHeight="1">
      <c r="A58" s="461" t="s">
        <v>75</v>
      </c>
      <c r="B58" s="461"/>
      <c r="C58" s="461"/>
      <c r="D58" s="461"/>
      <c r="E58" s="461"/>
      <c r="F58" s="461"/>
      <c r="G58" s="461"/>
      <c r="H58" s="461"/>
      <c r="I58" s="461"/>
      <c r="J58" s="461"/>
    </row>
    <row r="59" spans="1:13">
      <c r="A59" s="461"/>
      <c r="B59" s="461"/>
      <c r="C59" s="461"/>
      <c r="D59" s="461"/>
      <c r="E59" s="461"/>
      <c r="F59" s="461"/>
      <c r="G59" s="461"/>
      <c r="H59" s="461"/>
      <c r="I59" s="461"/>
      <c r="J59" s="461"/>
    </row>
  </sheetData>
  <mergeCells count="15">
    <mergeCell ref="O4:Y4"/>
    <mergeCell ref="A6:C6"/>
    <mergeCell ref="A2:L2"/>
    <mergeCell ref="A3:B3"/>
    <mergeCell ref="A4:C5"/>
    <mergeCell ref="D4:F4"/>
    <mergeCell ref="A57:J57"/>
    <mergeCell ref="A58:J59"/>
    <mergeCell ref="A56:J56"/>
    <mergeCell ref="O23:X23"/>
    <mergeCell ref="O24:X24"/>
    <mergeCell ref="O25:X26"/>
    <mergeCell ref="A31:C31"/>
    <mergeCell ref="A32:C33"/>
    <mergeCell ref="A34:C3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0DA7C-C892-4979-ABFF-79E3426632A4}">
  <dimension ref="A2:N44"/>
  <sheetViews>
    <sheetView showGridLines="0" tabSelected="1" workbookViewId="0">
      <selection activeCell="M26" sqref="M26"/>
    </sheetView>
  </sheetViews>
  <sheetFormatPr baseColWidth="10" defaultColWidth="11.42578125" defaultRowHeight="11.25"/>
  <cols>
    <col min="1" max="1" width="18.42578125" style="19" customWidth="1"/>
    <col min="2" max="4" width="22.7109375" style="19" customWidth="1"/>
    <col min="5" max="11" width="11.42578125" style="19"/>
    <col min="12" max="12" width="17.7109375" style="19" customWidth="1"/>
    <col min="13" max="16384" width="11.42578125" style="19"/>
  </cols>
  <sheetData>
    <row r="2" spans="1:14" ht="15">
      <c r="A2" s="480" t="s">
        <v>96</v>
      </c>
      <c r="B2" s="481"/>
      <c r="C2" s="481"/>
      <c r="D2" s="481"/>
    </row>
    <row r="3" spans="1:14" ht="12.75">
      <c r="A3" s="485"/>
      <c r="B3" s="485"/>
      <c r="C3" s="485"/>
      <c r="D3" s="485"/>
      <c r="H3" s="482"/>
      <c r="I3" s="482"/>
      <c r="J3" s="482"/>
      <c r="K3" s="482"/>
      <c r="L3" s="482"/>
      <c r="M3" s="482"/>
      <c r="N3" s="482"/>
    </row>
    <row r="4" spans="1:14" ht="15">
      <c r="A4" s="20"/>
      <c r="F4" s="483" t="s">
        <v>96</v>
      </c>
      <c r="G4" s="483"/>
      <c r="H4" s="483"/>
      <c r="I4" s="483"/>
      <c r="J4" s="483"/>
      <c r="K4" s="483"/>
      <c r="L4" s="483"/>
      <c r="M4" s="21"/>
      <c r="N4" s="21"/>
    </row>
    <row r="5" spans="1:14" s="22" customFormat="1">
      <c r="A5" s="486"/>
      <c r="B5" s="486" t="s">
        <v>0</v>
      </c>
      <c r="C5" s="486" t="s">
        <v>1</v>
      </c>
      <c r="D5" s="486" t="s">
        <v>2</v>
      </c>
    </row>
    <row r="6" spans="1:14" s="22" customFormat="1">
      <c r="A6" s="487"/>
      <c r="B6" s="487"/>
      <c r="C6" s="487"/>
      <c r="D6" s="487"/>
    </row>
    <row r="7" spans="1:14" s="22" customFormat="1">
      <c r="A7" s="299">
        <v>1994</v>
      </c>
      <c r="B7" s="304">
        <v>508.96</v>
      </c>
      <c r="C7" s="304">
        <v>378.83</v>
      </c>
      <c r="D7" s="304">
        <v>436.82</v>
      </c>
    </row>
    <row r="8" spans="1:14" s="22" customFormat="1">
      <c r="A8" s="300">
        <v>1995</v>
      </c>
      <c r="B8" s="302">
        <v>518.88</v>
      </c>
      <c r="C8" s="302">
        <v>388.73</v>
      </c>
      <c r="D8" s="302">
        <v>446.83</v>
      </c>
      <c r="E8" s="99">
        <v>2.2915617416784828E-2</v>
      </c>
    </row>
    <row r="9" spans="1:14" s="22" customFormat="1">
      <c r="A9" s="300">
        <v>1996</v>
      </c>
      <c r="B9" s="305">
        <v>529.91</v>
      </c>
      <c r="C9" s="305">
        <v>398.05</v>
      </c>
      <c r="D9" s="305">
        <v>456.99</v>
      </c>
      <c r="E9" s="99">
        <v>2.2737954031734731E-2</v>
      </c>
    </row>
    <row r="10" spans="1:14" s="22" customFormat="1">
      <c r="A10" s="300">
        <v>1997</v>
      </c>
      <c r="B10" s="302">
        <v>537.36</v>
      </c>
      <c r="C10" s="302">
        <v>404.54</v>
      </c>
      <c r="D10" s="302">
        <v>463.94</v>
      </c>
      <c r="E10" s="99">
        <v>1.5208210245300835E-2</v>
      </c>
    </row>
    <row r="11" spans="1:14" s="22" customFormat="1">
      <c r="A11" s="300">
        <v>1998</v>
      </c>
      <c r="B11" s="305">
        <v>544.97</v>
      </c>
      <c r="C11" s="305">
        <v>410.96</v>
      </c>
      <c r="D11" s="305">
        <v>470.9</v>
      </c>
      <c r="E11" s="99">
        <v>1.5001939906022388E-2</v>
      </c>
    </row>
    <row r="12" spans="1:14" s="22" customFormat="1">
      <c r="A12" s="300">
        <v>1999</v>
      </c>
      <c r="B12" s="302">
        <v>553.39</v>
      </c>
      <c r="C12" s="302">
        <v>418.06</v>
      </c>
      <c r="D12" s="302">
        <v>478.6</v>
      </c>
      <c r="E12" s="99">
        <v>1.6351667020598981E-2</v>
      </c>
    </row>
    <row r="13" spans="1:14" s="22" customFormat="1">
      <c r="A13" s="300">
        <v>2000</v>
      </c>
      <c r="B13" s="305">
        <v>556.58000000000004</v>
      </c>
      <c r="C13" s="305">
        <v>422</v>
      </c>
      <c r="D13" s="305">
        <v>482.05</v>
      </c>
      <c r="E13" s="99">
        <v>7.2085248641871047E-3</v>
      </c>
    </row>
    <row r="14" spans="1:14" s="22" customFormat="1">
      <c r="A14" s="300">
        <v>2001</v>
      </c>
      <c r="B14" s="302">
        <v>570</v>
      </c>
      <c r="C14" s="302">
        <v>433.11</v>
      </c>
      <c r="D14" s="302">
        <v>494.15</v>
      </c>
      <c r="E14" s="99">
        <v>2.5101130588113252E-2</v>
      </c>
    </row>
    <row r="15" spans="1:14" s="22" customFormat="1">
      <c r="A15" s="300">
        <v>2002</v>
      </c>
      <c r="B15" s="305">
        <v>584.59</v>
      </c>
      <c r="C15" s="305">
        <v>444.97</v>
      </c>
      <c r="D15" s="305">
        <v>507.22</v>
      </c>
      <c r="E15" s="99">
        <v>2.644945866639703E-2</v>
      </c>
    </row>
    <row r="16" spans="1:14" s="22" customFormat="1">
      <c r="A16" s="300">
        <v>2003</v>
      </c>
      <c r="B16" s="302">
        <v>594.92999999999995</v>
      </c>
      <c r="C16" s="302">
        <v>453.85</v>
      </c>
      <c r="D16" s="302">
        <v>516.73</v>
      </c>
      <c r="E16" s="99">
        <v>1.8749260675840818E-2</v>
      </c>
    </row>
    <row r="17" spans="1:13" s="22" customFormat="1">
      <c r="A17" s="300">
        <v>2004</v>
      </c>
      <c r="B17" s="305">
        <v>609.96</v>
      </c>
      <c r="C17" s="305">
        <v>464.92</v>
      </c>
      <c r="D17" s="305">
        <v>530.12</v>
      </c>
      <c r="E17" s="99">
        <v>2.5912952605809503E-2</v>
      </c>
    </row>
    <row r="18" spans="1:13" s="22" customFormat="1">
      <c r="A18" s="300">
        <v>2005</v>
      </c>
      <c r="B18" s="302">
        <v>625.13</v>
      </c>
      <c r="C18" s="302">
        <v>477.36</v>
      </c>
      <c r="D18" s="302">
        <v>544.00470668387004</v>
      </c>
      <c r="E18" s="99">
        <v>2.6191629600599953E-2</v>
      </c>
    </row>
    <row r="19" spans="1:13" s="22" customFormat="1">
      <c r="A19" s="300">
        <v>2006</v>
      </c>
      <c r="B19" s="305">
        <v>639.32000000000005</v>
      </c>
      <c r="C19" s="305">
        <v>490.43</v>
      </c>
      <c r="D19" s="305">
        <v>557.79</v>
      </c>
      <c r="E19" s="99">
        <v>2.5340393468582301E-2</v>
      </c>
    </row>
    <row r="20" spans="1:13" s="22" customFormat="1">
      <c r="A20" s="300">
        <v>2007</v>
      </c>
      <c r="B20" s="302">
        <v>654.64</v>
      </c>
      <c r="C20" s="302">
        <v>504.62</v>
      </c>
      <c r="D20" s="302">
        <v>572.62</v>
      </c>
      <c r="E20" s="99">
        <v>2.6587066817260974E-2</v>
      </c>
    </row>
    <row r="21" spans="1:13" s="22" customFormat="1">
      <c r="A21" s="300">
        <v>2008</v>
      </c>
      <c r="B21" s="305">
        <v>671.1</v>
      </c>
      <c r="C21" s="305">
        <v>519.85</v>
      </c>
      <c r="D21" s="305">
        <v>588.54</v>
      </c>
      <c r="E21" s="99">
        <v>2.7802032761691908E-2</v>
      </c>
    </row>
    <row r="22" spans="1:13" s="22" customFormat="1">
      <c r="A22" s="300">
        <v>2009</v>
      </c>
      <c r="B22" s="302">
        <v>680.74</v>
      </c>
      <c r="C22" s="302">
        <v>530.82000000000005</v>
      </c>
      <c r="D22" s="302">
        <v>598.63</v>
      </c>
      <c r="E22" s="99">
        <v>1.7144119346178766E-2</v>
      </c>
    </row>
    <row r="23" spans="1:13" s="22" customFormat="1">
      <c r="A23" s="300">
        <v>2010</v>
      </c>
      <c r="B23" s="305">
        <v>690.12</v>
      </c>
      <c r="C23" s="305">
        <v>541.78</v>
      </c>
      <c r="D23" s="305">
        <v>608.71</v>
      </c>
      <c r="E23" s="99">
        <v>1.6838447789118582E-2</v>
      </c>
    </row>
    <row r="24" spans="1:13" s="22" customFormat="1">
      <c r="A24" s="300">
        <v>2011</v>
      </c>
      <c r="B24" s="302">
        <v>706.35</v>
      </c>
      <c r="C24" s="302">
        <v>557.45000000000005</v>
      </c>
      <c r="D24" s="302">
        <v>624.36</v>
      </c>
      <c r="E24" s="99">
        <v>2.57101082617337E-2</v>
      </c>
    </row>
    <row r="25" spans="1:13" s="22" customFormat="1" ht="12">
      <c r="A25" s="300">
        <v>2012</v>
      </c>
      <c r="B25" s="305">
        <v>724.54</v>
      </c>
      <c r="C25" s="305">
        <v>573.27</v>
      </c>
      <c r="D25" s="305">
        <v>641.04</v>
      </c>
      <c r="E25" s="99">
        <v>2.6715356525081502E-2</v>
      </c>
      <c r="F25" s="478" t="s">
        <v>106</v>
      </c>
      <c r="G25" s="478"/>
      <c r="H25" s="478"/>
      <c r="I25" s="478"/>
      <c r="J25" s="78"/>
      <c r="K25" s="78"/>
      <c r="L25" s="78"/>
      <c r="M25" s="78"/>
    </row>
    <row r="26" spans="1:13" s="22" customFormat="1">
      <c r="A26" s="300">
        <v>2013</v>
      </c>
      <c r="B26" s="302">
        <v>736.73</v>
      </c>
      <c r="C26" s="302">
        <v>585.27</v>
      </c>
      <c r="D26" s="302">
        <v>653.04</v>
      </c>
      <c r="E26" s="99">
        <v>1.8719580681392678E-2</v>
      </c>
      <c r="F26" s="459" t="s">
        <v>83</v>
      </c>
      <c r="G26" s="459"/>
      <c r="H26" s="459"/>
      <c r="I26" s="459"/>
      <c r="J26" s="459"/>
      <c r="K26" s="459"/>
      <c r="L26" s="459"/>
      <c r="M26" s="78"/>
    </row>
    <row r="27" spans="1:13" s="22" customFormat="1">
      <c r="A27" s="300">
        <v>2014</v>
      </c>
      <c r="B27" s="305">
        <v>741.23</v>
      </c>
      <c r="C27" s="305">
        <v>590.73</v>
      </c>
      <c r="D27" s="305">
        <v>658</v>
      </c>
      <c r="E27" s="99">
        <v>7.5952468455224853E-3</v>
      </c>
      <c r="F27" s="459"/>
      <c r="G27" s="459"/>
      <c r="H27" s="459"/>
      <c r="I27" s="459"/>
      <c r="J27" s="459"/>
      <c r="K27" s="459"/>
      <c r="L27" s="459"/>
      <c r="M27" s="86"/>
    </row>
    <row r="28" spans="1:13" s="22" customFormat="1">
      <c r="A28" s="300">
        <v>2015</v>
      </c>
      <c r="B28" s="302">
        <v>746.05</v>
      </c>
      <c r="C28" s="302">
        <v>596.27</v>
      </c>
      <c r="D28" s="302">
        <v>663.13</v>
      </c>
      <c r="E28" s="99">
        <v>7.7963525835866854E-3</v>
      </c>
      <c r="F28" s="459" t="s">
        <v>84</v>
      </c>
      <c r="G28" s="459"/>
      <c r="H28" s="459"/>
      <c r="I28" s="459"/>
      <c r="J28" s="459"/>
      <c r="K28" s="459"/>
      <c r="L28" s="459"/>
      <c r="M28" s="86"/>
    </row>
    <row r="29" spans="1:13" s="22" customFormat="1" ht="12" customHeight="1">
      <c r="A29" s="300">
        <v>2016</v>
      </c>
      <c r="B29" s="305">
        <v>749.74</v>
      </c>
      <c r="C29" s="305">
        <v>601.66</v>
      </c>
      <c r="D29" s="305">
        <v>667.71</v>
      </c>
      <c r="E29" s="99">
        <v>6.906639723734509E-3</v>
      </c>
      <c r="F29" s="459"/>
      <c r="G29" s="459"/>
      <c r="H29" s="459"/>
      <c r="I29" s="459"/>
      <c r="J29" s="459"/>
      <c r="K29" s="459"/>
      <c r="L29" s="459"/>
    </row>
    <row r="30" spans="1:13" s="22" customFormat="1" ht="11.25" customHeight="1">
      <c r="A30" s="300">
        <v>2017</v>
      </c>
      <c r="B30" s="302">
        <v>762.79</v>
      </c>
      <c r="C30" s="302">
        <v>613.69000000000005</v>
      </c>
      <c r="D30" s="302">
        <v>680.12</v>
      </c>
      <c r="E30" s="99">
        <v>1.8585913046082814E-2</v>
      </c>
      <c r="F30" s="479" t="s">
        <v>82</v>
      </c>
      <c r="G30" s="479"/>
      <c r="H30" s="479"/>
      <c r="I30" s="479"/>
      <c r="J30" s="479"/>
      <c r="K30" s="479"/>
      <c r="L30" s="479"/>
    </row>
    <row r="31" spans="1:13" s="22" customFormat="1" ht="11.25" customHeight="1">
      <c r="A31" s="300">
        <v>2018</v>
      </c>
      <c r="B31" s="305">
        <v>769.12</v>
      </c>
      <c r="C31" s="305">
        <v>619.92999999999995</v>
      </c>
      <c r="D31" s="305">
        <v>686.16</v>
      </c>
      <c r="E31" s="99">
        <v>8.8807857436923321E-3</v>
      </c>
      <c r="F31" s="479"/>
      <c r="G31" s="479"/>
      <c r="H31" s="479"/>
      <c r="I31" s="479"/>
      <c r="J31" s="479"/>
      <c r="K31" s="479"/>
      <c r="L31" s="479"/>
    </row>
    <row r="32" spans="1:13" s="22" customFormat="1" ht="11.25" customHeight="1">
      <c r="A32" s="300" t="s">
        <v>31</v>
      </c>
      <c r="B32" s="303">
        <v>777.4</v>
      </c>
      <c r="C32" s="302">
        <v>627.95000000000005</v>
      </c>
      <c r="D32" s="302">
        <v>694.05</v>
      </c>
      <c r="E32" s="99">
        <v>1.1498775795732774E-2</v>
      </c>
      <c r="F32" s="479"/>
      <c r="G32" s="479"/>
      <c r="H32" s="479"/>
      <c r="I32" s="479"/>
      <c r="J32" s="479"/>
      <c r="K32" s="479"/>
      <c r="L32" s="479"/>
    </row>
    <row r="33" spans="1:12" s="22" customFormat="1" ht="11.25" customHeight="1">
      <c r="A33" s="300"/>
      <c r="B33" s="306"/>
      <c r="C33" s="306"/>
      <c r="D33" s="306"/>
      <c r="E33" s="99">
        <v>-1</v>
      </c>
      <c r="F33" s="479"/>
      <c r="G33" s="479"/>
      <c r="H33" s="479"/>
      <c r="I33" s="479"/>
      <c r="J33" s="479"/>
      <c r="K33" s="479"/>
      <c r="L33" s="479"/>
    </row>
    <row r="34" spans="1:12" s="22" customFormat="1">
      <c r="A34" s="300" t="s">
        <v>31</v>
      </c>
      <c r="B34" s="302">
        <v>832.3</v>
      </c>
      <c r="C34" s="303">
        <v>649.16999999999996</v>
      </c>
      <c r="D34" s="303">
        <v>730.5</v>
      </c>
      <c r="E34" s="99"/>
    </row>
    <row r="35" spans="1:12" s="22" customFormat="1">
      <c r="A35" s="300">
        <v>2020</v>
      </c>
      <c r="B35" s="305">
        <v>847.96</v>
      </c>
      <c r="C35" s="305">
        <v>664.32</v>
      </c>
      <c r="D35" s="305">
        <v>745.73</v>
      </c>
      <c r="E35" s="99">
        <v>2.0848733744011083E-2</v>
      </c>
    </row>
    <row r="36" spans="1:12" s="22" customFormat="1">
      <c r="A36" s="300">
        <v>2021</v>
      </c>
      <c r="B36" s="302">
        <v>857.69988771264798</v>
      </c>
      <c r="C36" s="302">
        <v>673.87677113500695</v>
      </c>
      <c r="D36" s="302">
        <v>755.11717016790499</v>
      </c>
      <c r="E36" s="99">
        <v>1.2587893966857999E-2</v>
      </c>
    </row>
    <row r="37" spans="1:12" s="22" customFormat="1">
      <c r="A37" s="300">
        <v>2022</v>
      </c>
      <c r="B37" s="305">
        <v>908</v>
      </c>
      <c r="C37" s="305">
        <v>715</v>
      </c>
      <c r="D37" s="305">
        <v>800</v>
      </c>
      <c r="E37" s="99">
        <v>5.9438232376725075E-2</v>
      </c>
    </row>
    <row r="38" spans="1:12" s="86" customFormat="1">
      <c r="A38" s="300">
        <v>2023</v>
      </c>
      <c r="B38" s="302">
        <v>921.77988600157698</v>
      </c>
      <c r="C38" s="302">
        <v>729.458233218175</v>
      </c>
      <c r="D38" s="302">
        <v>814.24273818562006</v>
      </c>
      <c r="E38" s="99">
        <v>1.7803422732025176E-2</v>
      </c>
    </row>
    <row r="39" spans="1:12" s="86" customFormat="1">
      <c r="A39" s="407">
        <v>2024</v>
      </c>
      <c r="B39" s="408">
        <v>978.16706253143366</v>
      </c>
      <c r="C39" s="408">
        <v>778.29270260511419</v>
      </c>
      <c r="D39" s="302">
        <v>866.29099227442089</v>
      </c>
      <c r="E39" s="445">
        <v>6.3922282199016189E-2</v>
      </c>
    </row>
    <row r="40" spans="1:12" s="86" customFormat="1">
      <c r="A40" s="301" t="s">
        <v>166</v>
      </c>
      <c r="B40" s="409">
        <v>0.60365771941018032</v>
      </c>
      <c r="C40" s="409">
        <v>0.67403575368905222</v>
      </c>
      <c r="D40" s="409">
        <v>0.63414131191885026</v>
      </c>
      <c r="G40" s="99"/>
      <c r="H40" s="99"/>
      <c r="I40" s="99"/>
    </row>
    <row r="41" spans="1:12" ht="12">
      <c r="A41" s="484" t="s">
        <v>106</v>
      </c>
      <c r="B41" s="484"/>
      <c r="C41" s="484"/>
      <c r="D41" s="484"/>
    </row>
    <row r="42" spans="1:12" ht="12">
      <c r="A42" s="459" t="s">
        <v>83</v>
      </c>
      <c r="B42" s="459"/>
      <c r="C42" s="459"/>
      <c r="D42" s="459"/>
      <c r="F42" s="255"/>
    </row>
    <row r="43" spans="1:12" ht="12">
      <c r="A43" s="459" t="s">
        <v>84</v>
      </c>
      <c r="B43" s="459"/>
      <c r="C43" s="459"/>
      <c r="D43" s="459"/>
    </row>
    <row r="44" spans="1:12" ht="25.5" customHeight="1">
      <c r="A44" s="459" t="s">
        <v>82</v>
      </c>
      <c r="B44" s="459"/>
      <c r="C44" s="459"/>
      <c r="D44" s="459"/>
    </row>
  </sheetData>
  <mergeCells count="16">
    <mergeCell ref="A41:D41"/>
    <mergeCell ref="A42:D42"/>
    <mergeCell ref="A43:D43"/>
    <mergeCell ref="A44:D44"/>
    <mergeCell ref="A3:D3"/>
    <mergeCell ref="A5:A6"/>
    <mergeCell ref="B5:B6"/>
    <mergeCell ref="C5:C6"/>
    <mergeCell ref="D5:D6"/>
    <mergeCell ref="F25:I25"/>
    <mergeCell ref="F26:L27"/>
    <mergeCell ref="F28:L29"/>
    <mergeCell ref="F30:L33"/>
    <mergeCell ref="A2:D2"/>
    <mergeCell ref="H3:N3"/>
    <mergeCell ref="F4:L4"/>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F08BCE-B0B8-44CF-BB67-0E30925C1B52}">
  <dimension ref="A1:S43"/>
  <sheetViews>
    <sheetView showGridLines="0" workbookViewId="0">
      <selection activeCell="E28" sqref="E28"/>
    </sheetView>
  </sheetViews>
  <sheetFormatPr baseColWidth="10" defaultColWidth="11.42578125" defaultRowHeight="11.25"/>
  <cols>
    <col min="1" max="1" width="14.140625" style="8" customWidth="1"/>
    <col min="2" max="2" width="14.140625" style="9" customWidth="1"/>
    <col min="3" max="4" width="14.140625" style="8" customWidth="1"/>
    <col min="5" max="5" width="15.42578125" style="8" customWidth="1"/>
    <col min="6" max="6" width="16.85546875" style="8" customWidth="1"/>
    <col min="7" max="14" width="11.42578125" style="8"/>
    <col min="15" max="18" width="11.42578125" style="69"/>
    <col min="19" max="254" width="11.42578125" style="8"/>
    <col min="255" max="258" width="20.85546875" style="8" customWidth="1"/>
    <col min="259" max="510" width="11.42578125" style="8"/>
    <col min="511" max="514" width="20.85546875" style="8" customWidth="1"/>
    <col min="515" max="766" width="11.42578125" style="8"/>
    <col min="767" max="770" width="20.85546875" style="8" customWidth="1"/>
    <col min="771" max="1022" width="11.42578125" style="8"/>
    <col min="1023" max="1026" width="20.85546875" style="8" customWidth="1"/>
    <col min="1027" max="1278" width="11.42578125" style="8"/>
    <col min="1279" max="1282" width="20.85546875" style="8" customWidth="1"/>
    <col min="1283" max="1534" width="11.42578125" style="8"/>
    <col min="1535" max="1538" width="20.85546875" style="8" customWidth="1"/>
    <col min="1539" max="1790" width="11.42578125" style="8"/>
    <col min="1791" max="1794" width="20.85546875" style="8" customWidth="1"/>
    <col min="1795" max="2046" width="11.42578125" style="8"/>
    <col min="2047" max="2050" width="20.85546875" style="8" customWidth="1"/>
    <col min="2051" max="2302" width="11.42578125" style="8"/>
    <col min="2303" max="2306" width="20.85546875" style="8" customWidth="1"/>
    <col min="2307" max="2558" width="11.42578125" style="8"/>
    <col min="2559" max="2562" width="20.85546875" style="8" customWidth="1"/>
    <col min="2563" max="2814" width="11.42578125" style="8"/>
    <col min="2815" max="2818" width="20.85546875" style="8" customWidth="1"/>
    <col min="2819" max="3070" width="11.42578125" style="8"/>
    <col min="3071" max="3074" width="20.85546875" style="8" customWidth="1"/>
    <col min="3075" max="3326" width="11.42578125" style="8"/>
    <col min="3327" max="3330" width="20.85546875" style="8" customWidth="1"/>
    <col min="3331" max="3582" width="11.42578125" style="8"/>
    <col min="3583" max="3586" width="20.85546875" style="8" customWidth="1"/>
    <col min="3587" max="3838" width="11.42578125" style="8"/>
    <col min="3839" max="3842" width="20.85546875" style="8" customWidth="1"/>
    <col min="3843" max="4094" width="11.42578125" style="8"/>
    <col min="4095" max="4098" width="20.85546875" style="8" customWidth="1"/>
    <col min="4099" max="4350" width="11.42578125" style="8"/>
    <col min="4351" max="4354" width="20.85546875" style="8" customWidth="1"/>
    <col min="4355" max="4606" width="11.42578125" style="8"/>
    <col min="4607" max="4610" width="20.85546875" style="8" customWidth="1"/>
    <col min="4611" max="4862" width="11.42578125" style="8"/>
    <col min="4863" max="4866" width="20.85546875" style="8" customWidth="1"/>
    <col min="4867" max="5118" width="11.42578125" style="8"/>
    <col min="5119" max="5122" width="20.85546875" style="8" customWidth="1"/>
    <col min="5123" max="5374" width="11.42578125" style="8"/>
    <col min="5375" max="5378" width="20.85546875" style="8" customWidth="1"/>
    <col min="5379" max="5630" width="11.42578125" style="8"/>
    <col min="5631" max="5634" width="20.85546875" style="8" customWidth="1"/>
    <col min="5635" max="5886" width="11.42578125" style="8"/>
    <col min="5887" max="5890" width="20.85546875" style="8" customWidth="1"/>
    <col min="5891" max="6142" width="11.42578125" style="8"/>
    <col min="6143" max="6146" width="20.85546875" style="8" customWidth="1"/>
    <col min="6147" max="6398" width="11.42578125" style="8"/>
    <col min="6399" max="6402" width="20.85546875" style="8" customWidth="1"/>
    <col min="6403" max="6654" width="11.42578125" style="8"/>
    <col min="6655" max="6658" width="20.85546875" style="8" customWidth="1"/>
    <col min="6659" max="6910" width="11.42578125" style="8"/>
    <col min="6911" max="6914" width="20.85546875" style="8" customWidth="1"/>
    <col min="6915" max="7166" width="11.42578125" style="8"/>
    <col min="7167" max="7170" width="20.85546875" style="8" customWidth="1"/>
    <col min="7171" max="7422" width="11.42578125" style="8"/>
    <col min="7423" max="7426" width="20.85546875" style="8" customWidth="1"/>
    <col min="7427" max="7678" width="11.42578125" style="8"/>
    <col min="7679" max="7682" width="20.85546875" style="8" customWidth="1"/>
    <col min="7683" max="7934" width="11.42578125" style="8"/>
    <col min="7935" max="7938" width="20.85546875" style="8" customWidth="1"/>
    <col min="7939" max="8190" width="11.42578125" style="8"/>
    <col min="8191" max="8194" width="20.85546875" style="8" customWidth="1"/>
    <col min="8195" max="8446" width="11.42578125" style="8"/>
    <col min="8447" max="8450" width="20.85546875" style="8" customWidth="1"/>
    <col min="8451" max="8702" width="11.42578125" style="8"/>
    <col min="8703" max="8706" width="20.85546875" style="8" customWidth="1"/>
    <col min="8707" max="8958" width="11.42578125" style="8"/>
    <col min="8959" max="8962" width="20.85546875" style="8" customWidth="1"/>
    <col min="8963" max="9214" width="11.42578125" style="8"/>
    <col min="9215" max="9218" width="20.85546875" style="8" customWidth="1"/>
    <col min="9219" max="9470" width="11.42578125" style="8"/>
    <col min="9471" max="9474" width="20.85546875" style="8" customWidth="1"/>
    <col min="9475" max="9726" width="11.42578125" style="8"/>
    <col min="9727" max="9730" width="20.85546875" style="8" customWidth="1"/>
    <col min="9731" max="9982" width="11.42578125" style="8"/>
    <col min="9983" max="9986" width="20.85546875" style="8" customWidth="1"/>
    <col min="9987" max="10238" width="11.42578125" style="8"/>
    <col min="10239" max="10242" width="20.85546875" style="8" customWidth="1"/>
    <col min="10243" max="10494" width="11.42578125" style="8"/>
    <col min="10495" max="10498" width="20.85546875" style="8" customWidth="1"/>
    <col min="10499" max="10750" width="11.42578125" style="8"/>
    <col min="10751" max="10754" width="20.85546875" style="8" customWidth="1"/>
    <col min="10755" max="11006" width="11.42578125" style="8"/>
    <col min="11007" max="11010" width="20.85546875" style="8" customWidth="1"/>
    <col min="11011" max="11262" width="11.42578125" style="8"/>
    <col min="11263" max="11266" width="20.85546875" style="8" customWidth="1"/>
    <col min="11267" max="11518" width="11.42578125" style="8"/>
    <col min="11519" max="11522" width="20.85546875" style="8" customWidth="1"/>
    <col min="11523" max="11774" width="11.42578125" style="8"/>
    <col min="11775" max="11778" width="20.85546875" style="8" customWidth="1"/>
    <col min="11779" max="12030" width="11.42578125" style="8"/>
    <col min="12031" max="12034" width="20.85546875" style="8" customWidth="1"/>
    <col min="12035" max="12286" width="11.42578125" style="8"/>
    <col min="12287" max="12290" width="20.85546875" style="8" customWidth="1"/>
    <col min="12291" max="12542" width="11.42578125" style="8"/>
    <col min="12543" max="12546" width="20.85546875" style="8" customWidth="1"/>
    <col min="12547" max="12798" width="11.42578125" style="8"/>
    <col min="12799" max="12802" width="20.85546875" style="8" customWidth="1"/>
    <col min="12803" max="13054" width="11.42578125" style="8"/>
    <col min="13055" max="13058" width="20.85546875" style="8" customWidth="1"/>
    <col min="13059" max="13310" width="11.42578125" style="8"/>
    <col min="13311" max="13314" width="20.85546875" style="8" customWidth="1"/>
    <col min="13315" max="13566" width="11.42578125" style="8"/>
    <col min="13567" max="13570" width="20.85546875" style="8" customWidth="1"/>
    <col min="13571" max="13822" width="11.42578125" style="8"/>
    <col min="13823" max="13826" width="20.85546875" style="8" customWidth="1"/>
    <col min="13827" max="14078" width="11.42578125" style="8"/>
    <col min="14079" max="14082" width="20.85546875" style="8" customWidth="1"/>
    <col min="14083" max="14334" width="11.42578125" style="8"/>
    <col min="14335" max="14338" width="20.85546875" style="8" customWidth="1"/>
    <col min="14339" max="14590" width="11.42578125" style="8"/>
    <col min="14591" max="14594" width="20.85546875" style="8" customWidth="1"/>
    <col min="14595" max="14846" width="11.42578125" style="8"/>
    <col min="14847" max="14850" width="20.85546875" style="8" customWidth="1"/>
    <col min="14851" max="15102" width="11.42578125" style="8"/>
    <col min="15103" max="15106" width="20.85546875" style="8" customWidth="1"/>
    <col min="15107" max="15358" width="11.42578125" style="8"/>
    <col min="15359" max="15362" width="20.85546875" style="8" customWidth="1"/>
    <col min="15363" max="15614" width="11.42578125" style="8"/>
    <col min="15615" max="15618" width="20.85546875" style="8" customWidth="1"/>
    <col min="15619" max="15870" width="11.42578125" style="8"/>
    <col min="15871" max="15874" width="20.85546875" style="8" customWidth="1"/>
    <col min="15875" max="16126" width="11.42578125" style="8"/>
    <col min="16127" max="16130" width="20.85546875" style="8" customWidth="1"/>
    <col min="16131" max="16384" width="11.42578125" style="8"/>
  </cols>
  <sheetData>
    <row r="1" spans="1:18" ht="11.25" customHeight="1">
      <c r="A1" s="488" t="s">
        <v>76</v>
      </c>
      <c r="B1" s="488"/>
      <c r="C1" s="488"/>
      <c r="D1" s="488"/>
      <c r="E1" s="488"/>
    </row>
    <row r="2" spans="1:18" ht="11.25" customHeight="1">
      <c r="A2" s="488"/>
      <c r="B2" s="488"/>
      <c r="C2" s="488"/>
      <c r="D2" s="488"/>
      <c r="E2" s="488"/>
    </row>
    <row r="3" spans="1:18" ht="11.25" customHeight="1">
      <c r="A3" s="488"/>
      <c r="B3" s="488"/>
      <c r="C3" s="488"/>
      <c r="D3" s="488"/>
      <c r="E3" s="488"/>
    </row>
    <row r="4" spans="1:18" ht="21.75" customHeight="1">
      <c r="A4" s="488"/>
      <c r="B4" s="488"/>
      <c r="C4" s="488"/>
      <c r="D4" s="488"/>
      <c r="E4" s="488"/>
      <c r="G4" s="488" t="s">
        <v>153</v>
      </c>
      <c r="H4" s="488"/>
      <c r="I4" s="488"/>
      <c r="J4" s="488"/>
      <c r="K4" s="488"/>
      <c r="L4" s="488"/>
      <c r="M4" s="488"/>
    </row>
    <row r="5" spans="1:18" ht="27.75" customHeight="1">
      <c r="A5" s="307" t="s">
        <v>11</v>
      </c>
      <c r="B5" s="307" t="s">
        <v>12</v>
      </c>
      <c r="C5" s="307" t="s">
        <v>1</v>
      </c>
      <c r="D5" s="308" t="s">
        <v>2</v>
      </c>
      <c r="E5" s="309" t="s">
        <v>13</v>
      </c>
      <c r="G5" s="488"/>
      <c r="H5" s="488"/>
      <c r="I5" s="488"/>
      <c r="J5" s="488"/>
      <c r="K5" s="488"/>
      <c r="L5" s="488"/>
      <c r="M5" s="488"/>
    </row>
    <row r="6" spans="1:18" ht="12">
      <c r="A6" s="310">
        <v>2004</v>
      </c>
      <c r="B6" s="317">
        <v>941</v>
      </c>
      <c r="C6" s="317">
        <v>809</v>
      </c>
      <c r="D6" s="317">
        <v>890</v>
      </c>
      <c r="E6" s="318">
        <v>-0.14027630180658879</v>
      </c>
      <c r="G6" s="488"/>
      <c r="H6" s="488"/>
      <c r="I6" s="488"/>
      <c r="J6" s="488"/>
      <c r="K6" s="488"/>
      <c r="L6" s="488"/>
      <c r="M6" s="488"/>
      <c r="O6" s="95">
        <v>2004</v>
      </c>
      <c r="P6" s="70">
        <v>941</v>
      </c>
      <c r="Q6" s="70">
        <v>809</v>
      </c>
      <c r="R6" s="70">
        <v>890</v>
      </c>
    </row>
    <row r="7" spans="1:18" ht="12">
      <c r="A7" s="310">
        <v>2005</v>
      </c>
      <c r="B7" s="312">
        <v>963</v>
      </c>
      <c r="C7" s="312">
        <v>828</v>
      </c>
      <c r="D7" s="312">
        <v>910</v>
      </c>
      <c r="E7" s="313">
        <v>-0.14018691588785048</v>
      </c>
      <c r="F7" s="99"/>
      <c r="O7" s="95">
        <v>2005</v>
      </c>
      <c r="P7" s="70">
        <v>963</v>
      </c>
      <c r="Q7" s="70">
        <v>828</v>
      </c>
      <c r="R7" s="70">
        <v>910</v>
      </c>
    </row>
    <row r="8" spans="1:18" ht="12">
      <c r="A8" s="310">
        <v>2006</v>
      </c>
      <c r="B8" s="317">
        <v>982.31</v>
      </c>
      <c r="C8" s="317">
        <v>846.32</v>
      </c>
      <c r="D8" s="317">
        <v>928.29</v>
      </c>
      <c r="E8" s="318">
        <v>-0.13843898565625912</v>
      </c>
      <c r="F8" s="99"/>
      <c r="O8" s="95">
        <v>2006</v>
      </c>
      <c r="P8" s="70">
        <v>982.31</v>
      </c>
      <c r="Q8" s="70">
        <v>846.32</v>
      </c>
      <c r="R8" s="70">
        <v>928.29</v>
      </c>
    </row>
    <row r="9" spans="1:18" ht="12">
      <c r="A9" s="310">
        <v>2007</v>
      </c>
      <c r="B9" s="312">
        <v>1002.96</v>
      </c>
      <c r="C9" s="312">
        <v>865.18</v>
      </c>
      <c r="D9" s="312">
        <v>947.26</v>
      </c>
      <c r="E9" s="313">
        <v>-0.13737337481056078</v>
      </c>
      <c r="F9" s="99"/>
      <c r="O9" s="95">
        <v>2007</v>
      </c>
      <c r="P9" s="70">
        <v>1002.96</v>
      </c>
      <c r="Q9" s="70">
        <v>865.18</v>
      </c>
      <c r="R9" s="70">
        <v>947.26</v>
      </c>
    </row>
    <row r="10" spans="1:18" ht="12">
      <c r="A10" s="310">
        <v>2008</v>
      </c>
      <c r="B10" s="317">
        <v>1025.3</v>
      </c>
      <c r="C10" s="317">
        <v>885.68</v>
      </c>
      <c r="D10" s="317">
        <v>967.88</v>
      </c>
      <c r="E10" s="318">
        <v>-0.13617477811372281</v>
      </c>
      <c r="F10" s="83"/>
      <c r="O10" s="95">
        <v>2008</v>
      </c>
      <c r="P10" s="70">
        <v>1025.3</v>
      </c>
      <c r="Q10" s="70">
        <v>885.68</v>
      </c>
      <c r="R10" s="70">
        <v>967.88</v>
      </c>
    </row>
    <row r="11" spans="1:18" ht="12">
      <c r="A11" s="310">
        <v>2009</v>
      </c>
      <c r="B11" s="312">
        <v>1039.28</v>
      </c>
      <c r="C11" s="312">
        <v>898.12</v>
      </c>
      <c r="D11" s="312">
        <v>979.96</v>
      </c>
      <c r="E11" s="313">
        <v>-0.13582480178585177</v>
      </c>
      <c r="F11" s="99"/>
      <c r="O11" s="95">
        <v>2009</v>
      </c>
      <c r="P11" s="70">
        <v>1039.28</v>
      </c>
      <c r="Q11" s="70">
        <v>898.12</v>
      </c>
      <c r="R11" s="70">
        <v>979.96</v>
      </c>
    </row>
    <row r="12" spans="1:18" ht="12">
      <c r="A12" s="310">
        <v>2010</v>
      </c>
      <c r="B12" s="317">
        <v>1052.58</v>
      </c>
      <c r="C12" s="317">
        <v>909.85</v>
      </c>
      <c r="D12" s="317">
        <v>991.4</v>
      </c>
      <c r="E12" s="318">
        <v>-0.13560014440707591</v>
      </c>
      <c r="F12" s="99"/>
      <c r="O12" s="95">
        <v>2010</v>
      </c>
      <c r="P12" s="70">
        <v>1052.58</v>
      </c>
      <c r="Q12" s="70">
        <v>909.85</v>
      </c>
      <c r="R12" s="70">
        <v>991.4</v>
      </c>
    </row>
    <row r="13" spans="1:18" ht="12">
      <c r="A13" s="310">
        <v>2011</v>
      </c>
      <c r="B13" s="312">
        <v>1078.43</v>
      </c>
      <c r="C13" s="312">
        <v>933.18</v>
      </c>
      <c r="D13" s="312">
        <v>1015.18</v>
      </c>
      <c r="E13" s="313">
        <v>-0.13468653505559014</v>
      </c>
      <c r="F13" s="99"/>
      <c r="O13" s="95">
        <v>2011</v>
      </c>
      <c r="P13" s="70">
        <v>1078.43</v>
      </c>
      <c r="Q13" s="70">
        <v>933.18</v>
      </c>
      <c r="R13" s="70">
        <v>1015.18</v>
      </c>
    </row>
    <row r="14" spans="1:18" ht="12">
      <c r="A14" s="310">
        <v>2012</v>
      </c>
      <c r="B14" s="317">
        <v>1105.6400000000001</v>
      </c>
      <c r="C14" s="317">
        <v>957.21</v>
      </c>
      <c r="D14" s="317">
        <v>1040.22</v>
      </c>
      <c r="E14" s="318">
        <v>-0.13424803733584167</v>
      </c>
      <c r="F14" s="83"/>
      <c r="O14" s="95">
        <v>2012</v>
      </c>
      <c r="P14" s="70">
        <v>1105.6400000000001</v>
      </c>
      <c r="Q14" s="70">
        <v>957.21</v>
      </c>
      <c r="R14" s="70">
        <v>1040.22</v>
      </c>
    </row>
    <row r="15" spans="1:18" ht="12">
      <c r="A15" s="310">
        <v>2013</v>
      </c>
      <c r="B15" s="312">
        <v>1125.4100000000001</v>
      </c>
      <c r="C15" s="312">
        <v>974.58</v>
      </c>
      <c r="D15" s="312">
        <v>1057.99</v>
      </c>
      <c r="E15" s="313">
        <v>-0.13402226744031065</v>
      </c>
      <c r="F15" s="99"/>
      <c r="O15" s="95">
        <v>2013</v>
      </c>
      <c r="P15" s="70">
        <v>1125.4100000000001</v>
      </c>
      <c r="Q15" s="70">
        <v>974.58</v>
      </c>
      <c r="R15" s="70">
        <v>1057.99</v>
      </c>
    </row>
    <row r="16" spans="1:18" ht="12">
      <c r="A16" s="310">
        <v>2014</v>
      </c>
      <c r="B16" s="317">
        <v>1131.19</v>
      </c>
      <c r="C16" s="317">
        <v>979.88</v>
      </c>
      <c r="D16" s="317">
        <v>1062.78</v>
      </c>
      <c r="E16" s="318">
        <v>-0.13376179068061078</v>
      </c>
      <c r="F16" s="99"/>
      <c r="O16" s="95">
        <v>2014</v>
      </c>
      <c r="P16" s="70">
        <v>1131.19</v>
      </c>
      <c r="Q16" s="70">
        <v>979.88</v>
      </c>
      <c r="R16" s="70">
        <v>1062.78</v>
      </c>
    </row>
    <row r="17" spans="1:19" ht="12">
      <c r="A17" s="310">
        <v>2015</v>
      </c>
      <c r="B17" s="312">
        <v>1138.3599999999999</v>
      </c>
      <c r="C17" s="312">
        <v>986.99</v>
      </c>
      <c r="D17" s="312">
        <v>1069.2</v>
      </c>
      <c r="E17" s="313">
        <v>-0.13297199479953614</v>
      </c>
      <c r="F17" s="99"/>
      <c r="O17" s="95">
        <v>2015</v>
      </c>
      <c r="P17" s="70">
        <v>1138.3599999999999</v>
      </c>
      <c r="Q17" s="70">
        <v>986.99</v>
      </c>
      <c r="R17" s="70">
        <v>1069.2</v>
      </c>
    </row>
    <row r="18" spans="1:19" ht="12">
      <c r="A18" s="310">
        <v>2016</v>
      </c>
      <c r="B18" s="317">
        <v>1144.27</v>
      </c>
      <c r="C18" s="317">
        <v>992</v>
      </c>
      <c r="D18" s="317">
        <v>1073.58</v>
      </c>
      <c r="E18" s="318">
        <v>-0.13307174006134914</v>
      </c>
      <c r="F18" s="83"/>
      <c r="O18" s="95">
        <v>2016</v>
      </c>
      <c r="P18" s="70">
        <v>1144.27</v>
      </c>
      <c r="Q18" s="70">
        <v>992</v>
      </c>
      <c r="R18" s="70">
        <v>1073.58</v>
      </c>
    </row>
    <row r="19" spans="1:19" ht="12">
      <c r="A19" s="310">
        <v>2017</v>
      </c>
      <c r="B19" s="312">
        <v>1159.27</v>
      </c>
      <c r="C19" s="312">
        <v>1003.6</v>
      </c>
      <c r="D19" s="312">
        <v>1086.4100000000001</v>
      </c>
      <c r="E19" s="313">
        <v>-0.13428278140553962</v>
      </c>
      <c r="F19" s="99"/>
      <c r="O19" s="95">
        <v>2017</v>
      </c>
      <c r="P19" s="70">
        <v>1159.27</v>
      </c>
      <c r="Q19" s="70">
        <v>1003.6</v>
      </c>
      <c r="R19" s="70">
        <v>1086.4100000000001</v>
      </c>
    </row>
    <row r="20" spans="1:19" ht="12">
      <c r="A20" s="310">
        <v>2018</v>
      </c>
      <c r="B20" s="317">
        <v>1165</v>
      </c>
      <c r="C20" s="317">
        <v>1008</v>
      </c>
      <c r="D20" s="317">
        <v>1091</v>
      </c>
      <c r="E20" s="318">
        <v>-0.13476394849785411</v>
      </c>
      <c r="F20" s="99"/>
      <c r="O20" s="95">
        <v>2018</v>
      </c>
      <c r="P20" s="70">
        <v>1165</v>
      </c>
      <c r="Q20" s="70">
        <v>1008</v>
      </c>
      <c r="R20" s="70">
        <v>1091</v>
      </c>
    </row>
    <row r="21" spans="1:19" ht="13.5">
      <c r="A21" s="310" t="s">
        <v>97</v>
      </c>
      <c r="B21" s="312">
        <v>1175</v>
      </c>
      <c r="C21" s="312">
        <v>1016</v>
      </c>
      <c r="D21" s="312">
        <v>1099</v>
      </c>
      <c r="E21" s="313">
        <v>-0.13531914893617025</v>
      </c>
      <c r="F21" s="99"/>
      <c r="O21" s="95" t="s">
        <v>97</v>
      </c>
      <c r="P21" s="70">
        <v>1175</v>
      </c>
      <c r="Q21" s="70">
        <v>1016</v>
      </c>
      <c r="R21" s="71">
        <v>1099</v>
      </c>
      <c r="S21" s="67"/>
    </row>
    <row r="22" spans="1:19" ht="12">
      <c r="A22" s="310"/>
      <c r="B22" s="317"/>
      <c r="C22" s="317"/>
      <c r="D22" s="317"/>
      <c r="E22" s="317"/>
      <c r="F22" s="83"/>
      <c r="S22" s="68"/>
    </row>
    <row r="23" spans="1:19" ht="13.5">
      <c r="A23" s="310">
        <v>2019</v>
      </c>
      <c r="B23" s="312"/>
      <c r="C23" s="312"/>
      <c r="D23" s="312"/>
      <c r="E23" s="312"/>
      <c r="F23" s="99"/>
      <c r="O23" s="95" t="s">
        <v>98</v>
      </c>
      <c r="P23" s="70">
        <v>1207</v>
      </c>
      <c r="Q23" s="70">
        <v>1047</v>
      </c>
      <c r="R23" s="72">
        <v>1133</v>
      </c>
    </row>
    <row r="24" spans="1:19" ht="12">
      <c r="A24" s="310">
        <v>2020</v>
      </c>
      <c r="B24" s="317"/>
      <c r="C24" s="317"/>
      <c r="D24" s="317"/>
      <c r="E24" s="317" t="s">
        <v>14</v>
      </c>
      <c r="F24" s="99"/>
      <c r="O24" s="96">
        <v>2022</v>
      </c>
      <c r="P24" s="71">
        <v>1277</v>
      </c>
      <c r="Q24" s="71">
        <v>1107</v>
      </c>
      <c r="R24" s="73">
        <v>1197</v>
      </c>
    </row>
    <row r="25" spans="1:19" ht="13.5">
      <c r="A25" s="310" t="s">
        <v>98</v>
      </c>
      <c r="B25" s="312">
        <v>1207</v>
      </c>
      <c r="C25" s="312">
        <v>1047</v>
      </c>
      <c r="D25" s="314">
        <v>1133</v>
      </c>
      <c r="E25" s="313">
        <v>-0.13256006628003314</v>
      </c>
      <c r="F25" s="99"/>
      <c r="P25" s="73"/>
      <c r="Q25" s="73"/>
      <c r="R25" s="73"/>
    </row>
    <row r="26" spans="1:19" ht="13.5" customHeight="1">
      <c r="A26" s="310">
        <v>2022</v>
      </c>
      <c r="B26" s="317">
        <v>1277</v>
      </c>
      <c r="C26" s="317">
        <v>1107</v>
      </c>
      <c r="D26" s="317">
        <v>1197</v>
      </c>
      <c r="E26" s="319">
        <v>-0.13312451057165231</v>
      </c>
      <c r="F26" s="83"/>
    </row>
    <row r="27" spans="1:19" s="83" customFormat="1" ht="13.5" customHeight="1">
      <c r="A27" s="441">
        <v>2023</v>
      </c>
      <c r="B27" s="312">
        <v>1294.53627690851</v>
      </c>
      <c r="C27" s="416">
        <v>1127.51725288896</v>
      </c>
      <c r="D27" s="312">
        <v>1214.8476850163299</v>
      </c>
      <c r="E27" s="313">
        <v>-0.12901841918127555</v>
      </c>
      <c r="F27" s="99"/>
      <c r="O27" s="69"/>
      <c r="P27" s="69"/>
      <c r="Q27" s="69"/>
      <c r="R27" s="69"/>
    </row>
    <row r="28" spans="1:19" ht="12">
      <c r="A28" s="311">
        <v>2024</v>
      </c>
      <c r="B28" s="315">
        <v>1372.8136366162637</v>
      </c>
      <c r="C28" s="316">
        <v>1201.9512725394416</v>
      </c>
      <c r="D28" s="315">
        <v>1290.6016441033801</v>
      </c>
      <c r="E28" s="313">
        <v>-0.12446144146554872</v>
      </c>
      <c r="F28" s="99"/>
      <c r="G28" s="458" t="s">
        <v>105</v>
      </c>
      <c r="H28" s="458"/>
      <c r="I28" s="458"/>
      <c r="J28" s="458"/>
      <c r="K28" s="458"/>
      <c r="L28" s="458"/>
      <c r="M28" s="458"/>
    </row>
    <row r="29" spans="1:19" ht="15" customHeight="1">
      <c r="A29" s="489" t="s">
        <v>105</v>
      </c>
      <c r="B29" s="489"/>
      <c r="C29" s="489"/>
      <c r="D29" s="489"/>
      <c r="E29" s="489"/>
      <c r="G29" s="458" t="s">
        <v>77</v>
      </c>
      <c r="H29" s="458"/>
      <c r="I29" s="458"/>
      <c r="J29" s="458"/>
      <c r="K29" s="458"/>
      <c r="L29" s="458"/>
      <c r="M29" s="458"/>
    </row>
    <row r="30" spans="1:19" ht="12">
      <c r="A30" s="459" t="s">
        <v>77</v>
      </c>
      <c r="B30" s="459"/>
      <c r="C30" s="459"/>
      <c r="D30" s="459"/>
      <c r="E30" s="459"/>
      <c r="G30" s="459" t="s">
        <v>78</v>
      </c>
      <c r="H30" s="459"/>
      <c r="I30" s="459"/>
      <c r="J30" s="459"/>
      <c r="K30" s="459"/>
      <c r="L30" s="459"/>
      <c r="M30" s="459"/>
    </row>
    <row r="31" spans="1:19" ht="12">
      <c r="A31" s="459" t="s">
        <v>78</v>
      </c>
      <c r="B31" s="459"/>
      <c r="C31" s="459"/>
      <c r="D31" s="459"/>
      <c r="E31" s="459"/>
      <c r="G31" s="459" t="s">
        <v>79</v>
      </c>
      <c r="H31" s="459"/>
      <c r="I31" s="459"/>
      <c r="J31" s="459"/>
      <c r="K31" s="459"/>
      <c r="L31" s="459"/>
      <c r="M31" s="459"/>
    </row>
    <row r="32" spans="1:19" ht="23.25" customHeight="1">
      <c r="A32" s="459" t="s">
        <v>79</v>
      </c>
      <c r="B32" s="459"/>
      <c r="C32" s="459"/>
      <c r="D32" s="459"/>
      <c r="E32" s="459"/>
      <c r="G32" s="459" t="s">
        <v>80</v>
      </c>
      <c r="H32" s="459"/>
      <c r="I32" s="459"/>
      <c r="J32" s="459"/>
      <c r="K32" s="459"/>
      <c r="L32" s="459"/>
      <c r="M32" s="459"/>
    </row>
    <row r="33" spans="1:18" ht="11.25" customHeight="1">
      <c r="A33" s="459" t="s">
        <v>80</v>
      </c>
      <c r="B33" s="459"/>
      <c r="C33" s="459"/>
      <c r="D33" s="459"/>
      <c r="E33" s="459"/>
      <c r="G33" s="458" t="s">
        <v>81</v>
      </c>
      <c r="H33" s="458"/>
      <c r="I33" s="458"/>
      <c r="J33" s="458"/>
      <c r="K33" s="458"/>
      <c r="L33" s="458"/>
      <c r="M33" s="458"/>
    </row>
    <row r="34" spans="1:18" ht="21" customHeight="1">
      <c r="A34" s="459"/>
      <c r="B34" s="459"/>
      <c r="C34" s="459"/>
      <c r="D34" s="459"/>
      <c r="E34" s="459"/>
      <c r="G34" s="479" t="s">
        <v>82</v>
      </c>
      <c r="H34" s="479"/>
      <c r="I34" s="479"/>
      <c r="J34" s="479"/>
      <c r="K34" s="479"/>
      <c r="L34" s="479"/>
      <c r="M34" s="479"/>
    </row>
    <row r="35" spans="1:18" ht="12">
      <c r="A35" s="458" t="s">
        <v>81</v>
      </c>
      <c r="B35" s="458"/>
      <c r="C35" s="458"/>
      <c r="D35" s="458"/>
      <c r="E35" s="458"/>
      <c r="G35" s="479"/>
      <c r="H35" s="479"/>
      <c r="I35" s="479"/>
      <c r="J35" s="479"/>
      <c r="K35" s="479"/>
      <c r="L35" s="479"/>
      <c r="M35" s="479"/>
    </row>
    <row r="36" spans="1:18" ht="11.25" customHeight="1">
      <c r="A36" s="459" t="s">
        <v>82</v>
      </c>
      <c r="B36" s="459"/>
      <c r="C36" s="459"/>
      <c r="D36" s="459"/>
      <c r="E36" s="459"/>
      <c r="G36" s="479"/>
      <c r="H36" s="479"/>
      <c r="I36" s="479"/>
      <c r="J36" s="479"/>
      <c r="K36" s="479"/>
      <c r="L36" s="479"/>
      <c r="M36" s="479"/>
    </row>
    <row r="37" spans="1:18" ht="11.25" customHeight="1">
      <c r="A37" s="459"/>
      <c r="B37" s="459"/>
      <c r="C37" s="459"/>
      <c r="D37" s="459"/>
      <c r="E37" s="459"/>
      <c r="G37" s="84"/>
      <c r="H37" s="84"/>
      <c r="I37" s="84"/>
      <c r="J37" s="84"/>
      <c r="K37" s="84"/>
      <c r="L37" s="84"/>
      <c r="M37" s="84"/>
    </row>
    <row r="38" spans="1:18" ht="11.25" customHeight="1">
      <c r="A38" s="459"/>
      <c r="B38" s="459"/>
      <c r="C38" s="459"/>
      <c r="D38" s="459"/>
      <c r="E38" s="459"/>
      <c r="G38" s="84"/>
      <c r="H38" s="84"/>
      <c r="I38" s="84"/>
      <c r="J38" s="84"/>
      <c r="K38" s="84"/>
      <c r="L38" s="84"/>
      <c r="M38" s="84"/>
    </row>
    <row r="39" spans="1:18">
      <c r="A39" s="77"/>
      <c r="B39" s="77"/>
      <c r="C39" s="77"/>
      <c r="D39" s="77"/>
      <c r="G39" s="83"/>
      <c r="H39" s="83"/>
      <c r="I39" s="83"/>
      <c r="J39" s="83"/>
      <c r="K39" s="83"/>
      <c r="L39" s="83"/>
      <c r="M39" s="83"/>
    </row>
    <row r="40" spans="1:18">
      <c r="A40" s="81"/>
      <c r="B40" s="82"/>
      <c r="C40" s="82"/>
      <c r="D40" s="82"/>
      <c r="E40" s="82"/>
      <c r="G40" s="83"/>
      <c r="H40" s="83"/>
      <c r="I40" s="83"/>
      <c r="J40" s="83"/>
      <c r="K40" s="83"/>
      <c r="L40" s="83"/>
      <c r="M40" s="83"/>
    </row>
    <row r="42" spans="1:18">
      <c r="B42" s="8"/>
      <c r="L42" s="69"/>
      <c r="M42" s="69"/>
      <c r="N42" s="69"/>
      <c r="P42" s="8"/>
      <c r="Q42" s="8"/>
      <c r="R42" s="8"/>
    </row>
    <row r="43" spans="1:18">
      <c r="B43" s="8"/>
      <c r="L43" s="69"/>
      <c r="M43" s="69"/>
      <c r="N43" s="69"/>
      <c r="P43" s="8"/>
      <c r="Q43" s="8"/>
      <c r="R43" s="8"/>
    </row>
  </sheetData>
  <mergeCells count="16">
    <mergeCell ref="A1:E4"/>
    <mergeCell ref="G4:M6"/>
    <mergeCell ref="A29:E29"/>
    <mergeCell ref="A30:E30"/>
    <mergeCell ref="A36:E38"/>
    <mergeCell ref="A35:E35"/>
    <mergeCell ref="A33:E34"/>
    <mergeCell ref="A32:E32"/>
    <mergeCell ref="A31:E31"/>
    <mergeCell ref="G29:M29"/>
    <mergeCell ref="G32:M32"/>
    <mergeCell ref="G28:M28"/>
    <mergeCell ref="G30:M30"/>
    <mergeCell ref="G31:M31"/>
    <mergeCell ref="G34:M36"/>
    <mergeCell ref="G33:M33"/>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8213F7-FEB0-4BA4-B8FE-A139C9D01AFF}">
  <dimension ref="A1:H39"/>
  <sheetViews>
    <sheetView topLeftCell="A6" workbookViewId="0">
      <selection activeCell="D33" sqref="D33"/>
    </sheetView>
  </sheetViews>
  <sheetFormatPr baseColWidth="10" defaultColWidth="9.140625" defaultRowHeight="15"/>
  <cols>
    <col min="1" max="1" width="9.140625" style="34"/>
    <col min="2" max="2" width="20.7109375" style="1" bestFit="1" customWidth="1"/>
    <col min="3" max="3" width="23.85546875" style="1" bestFit="1" customWidth="1"/>
    <col min="4" max="4" width="35.7109375" style="1" bestFit="1" customWidth="1"/>
    <col min="5" max="5" width="40.140625" style="1" bestFit="1" customWidth="1"/>
    <col min="6" max="6" width="32.42578125" style="1" customWidth="1"/>
    <col min="7" max="16384" width="9.140625" style="1"/>
  </cols>
  <sheetData>
    <row r="1" spans="1:8" s="35" customFormat="1">
      <c r="A1" s="492" t="s">
        <v>145</v>
      </c>
      <c r="B1" s="492"/>
      <c r="C1" s="492"/>
      <c r="D1" s="492"/>
      <c r="E1" s="492"/>
      <c r="F1" s="492"/>
    </row>
    <row r="2" spans="1:8" s="35" customFormat="1">
      <c r="A2" s="176" t="s">
        <v>107</v>
      </c>
      <c r="B2" s="177" t="s">
        <v>108</v>
      </c>
      <c r="C2" s="177" t="s">
        <v>109</v>
      </c>
      <c r="D2" s="177" t="s">
        <v>110</v>
      </c>
      <c r="E2" s="177" t="s">
        <v>111</v>
      </c>
      <c r="F2" s="178" t="s">
        <v>112</v>
      </c>
    </row>
    <row r="3" spans="1:8">
      <c r="A3" s="179">
        <v>2001</v>
      </c>
      <c r="B3" s="100">
        <f>C3-1</f>
        <v>2.200000000000002E-2</v>
      </c>
      <c r="C3" s="103">
        <v>1.022</v>
      </c>
      <c r="D3" s="103">
        <f>1*C3</f>
        <v>1.022</v>
      </c>
      <c r="E3" s="100">
        <f>D3-1</f>
        <v>2.200000000000002E-2</v>
      </c>
      <c r="F3" s="101"/>
      <c r="G3" s="142"/>
    </row>
    <row r="4" spans="1:8" ht="15.75">
      <c r="A4" s="179">
        <v>2002</v>
      </c>
      <c r="B4" s="185">
        <f t="shared" ref="B4:B27" si="0">C4-1</f>
        <v>2.200000000000002E-2</v>
      </c>
      <c r="C4" s="186">
        <v>1.022</v>
      </c>
      <c r="D4" s="187">
        <f>C4</f>
        <v>1.022</v>
      </c>
      <c r="E4" s="185">
        <f t="shared" ref="E4" si="1">D4-1</f>
        <v>2.200000000000002E-2</v>
      </c>
      <c r="F4" s="188"/>
      <c r="G4" s="98"/>
    </row>
    <row r="5" spans="1:8">
      <c r="A5" s="179">
        <f t="shared" ref="A5" si="2">A4+1</f>
        <v>2003</v>
      </c>
      <c r="B5" s="100">
        <f t="shared" si="0"/>
        <v>1.4999999999999902E-2</v>
      </c>
      <c r="C5" s="103">
        <v>1.0149999999999999</v>
      </c>
      <c r="D5" s="103">
        <f t="shared" ref="D5:D6" si="3">D4*C5</f>
        <v>1.0373299999999999</v>
      </c>
      <c r="E5" s="100">
        <f>D5-1</f>
        <v>3.7329999999999863E-2</v>
      </c>
      <c r="F5" s="101"/>
    </row>
    <row r="6" spans="1:8">
      <c r="A6" s="179">
        <v>2004</v>
      </c>
      <c r="B6" s="185">
        <f t="shared" si="0"/>
        <v>1.6999999999999904E-2</v>
      </c>
      <c r="C6" s="186">
        <v>1.0169999999999999</v>
      </c>
      <c r="D6" s="186">
        <f t="shared" si="3"/>
        <v>1.0549646099999999</v>
      </c>
      <c r="E6" s="185">
        <f t="shared" ref="E6" si="4">D6-1</f>
        <v>5.4964609999999858E-2</v>
      </c>
      <c r="F6" s="188"/>
    </row>
    <row r="7" spans="1:8">
      <c r="A7" s="179">
        <f>A6+1</f>
        <v>2005</v>
      </c>
      <c r="B7" s="100">
        <f t="shared" si="0"/>
        <v>2.0000000000000018E-2</v>
      </c>
      <c r="C7" s="103">
        <v>1.02</v>
      </c>
      <c r="D7" s="103">
        <f>D6*C7</f>
        <v>1.0760639021999998</v>
      </c>
      <c r="E7" s="100">
        <f>D7-1</f>
        <v>7.6063902199999811E-2</v>
      </c>
      <c r="F7" s="101"/>
    </row>
    <row r="8" spans="1:8">
      <c r="A8" s="179">
        <f t="shared" ref="A8:A21" si="5">A7+1</f>
        <v>2006</v>
      </c>
      <c r="B8" s="185">
        <f t="shared" si="0"/>
        <v>1.8000000000000016E-2</v>
      </c>
      <c r="C8" s="186">
        <v>1.018</v>
      </c>
      <c r="D8" s="186">
        <f t="shared" ref="D8:D22" si="6">D7*C8</f>
        <v>1.0954330524395999</v>
      </c>
      <c r="E8" s="185">
        <f t="shared" ref="E8:E28" si="7">D8-1</f>
        <v>9.5433052439599875E-2</v>
      </c>
      <c r="F8" s="188"/>
    </row>
    <row r="9" spans="1:8">
      <c r="A9" s="179">
        <f t="shared" si="5"/>
        <v>2007</v>
      </c>
      <c r="B9" s="100">
        <f t="shared" si="0"/>
        <v>1.8000000000000016E-2</v>
      </c>
      <c r="C9" s="103">
        <v>1.018</v>
      </c>
      <c r="D9" s="103">
        <f>D8*C9</f>
        <v>1.1151508473835128</v>
      </c>
      <c r="E9" s="100">
        <f t="shared" si="7"/>
        <v>0.11515084738351278</v>
      </c>
      <c r="F9" s="101"/>
    </row>
    <row r="10" spans="1:8">
      <c r="A10" s="179" t="s">
        <v>155</v>
      </c>
      <c r="B10" s="189">
        <f>C10-1</f>
        <v>1.9087999999999994E-2</v>
      </c>
      <c r="C10" s="186">
        <f>1.011*1.008</f>
        <v>1.019088</v>
      </c>
      <c r="D10" s="186">
        <f>D9*C10</f>
        <v>1.1364368467583692</v>
      </c>
      <c r="E10" s="185">
        <f t="shared" si="7"/>
        <v>0.1364368467583692</v>
      </c>
      <c r="F10" s="188"/>
    </row>
    <row r="11" spans="1:8">
      <c r="A11" s="179">
        <v>2009</v>
      </c>
      <c r="B11" s="100">
        <f t="shared" si="0"/>
        <v>1.0000000000000009E-2</v>
      </c>
      <c r="C11" s="103">
        <v>1.01</v>
      </c>
      <c r="D11" s="103">
        <f>D10*C11</f>
        <v>1.1478012152259529</v>
      </c>
      <c r="E11" s="100">
        <f t="shared" si="7"/>
        <v>0.14780121522595291</v>
      </c>
      <c r="F11" s="101"/>
    </row>
    <row r="12" spans="1:8">
      <c r="A12" s="179">
        <f t="shared" si="5"/>
        <v>2010</v>
      </c>
      <c r="B12" s="185">
        <f t="shared" si="0"/>
        <v>8.999999999999897E-3</v>
      </c>
      <c r="C12" s="186">
        <v>1.0089999999999999</v>
      </c>
      <c r="D12" s="186">
        <f t="shared" si="6"/>
        <v>1.1581314261629865</v>
      </c>
      <c r="E12" s="185">
        <f t="shared" si="7"/>
        <v>0.15813142616298648</v>
      </c>
      <c r="F12" s="188"/>
    </row>
    <row r="13" spans="1:8">
      <c r="A13" s="179">
        <f t="shared" si="5"/>
        <v>2011</v>
      </c>
      <c r="B13" s="100">
        <f t="shared" si="0"/>
        <v>2.0999999999999908E-2</v>
      </c>
      <c r="C13" s="103">
        <v>1.0209999999999999</v>
      </c>
      <c r="D13" s="103">
        <f t="shared" si="6"/>
        <v>1.1824521861124091</v>
      </c>
      <c r="E13" s="100">
        <f t="shared" si="7"/>
        <v>0.1824521861124091</v>
      </c>
      <c r="F13" s="101"/>
    </row>
    <row r="14" spans="1:8">
      <c r="A14" s="179">
        <f t="shared" si="5"/>
        <v>2012</v>
      </c>
      <c r="B14" s="185">
        <f t="shared" si="0"/>
        <v>2.0999999999999908E-2</v>
      </c>
      <c r="C14" s="186">
        <v>1.0209999999999999</v>
      </c>
      <c r="D14" s="186">
        <f t="shared" si="6"/>
        <v>1.2072836820207695</v>
      </c>
      <c r="E14" s="185">
        <f t="shared" si="7"/>
        <v>0.20728368202076952</v>
      </c>
      <c r="F14" s="188"/>
    </row>
    <row r="15" spans="1:8">
      <c r="A15" s="179">
        <f t="shared" si="5"/>
        <v>2013</v>
      </c>
      <c r="B15" s="100">
        <f t="shared" si="0"/>
        <v>1.2999999999999901E-2</v>
      </c>
      <c r="C15" s="103">
        <v>1.0129999999999999</v>
      </c>
      <c r="D15" s="103">
        <f t="shared" si="6"/>
        <v>1.2229783698870393</v>
      </c>
      <c r="E15" s="100">
        <f t="shared" si="7"/>
        <v>0.22297836988703934</v>
      </c>
      <c r="F15" s="101"/>
      <c r="H15" s="136"/>
    </row>
    <row r="16" spans="1:8">
      <c r="A16" s="179">
        <f t="shared" si="5"/>
        <v>2014</v>
      </c>
      <c r="B16" s="185">
        <f t="shared" si="0"/>
        <v>0</v>
      </c>
      <c r="C16" s="186">
        <v>1</v>
      </c>
      <c r="D16" s="186">
        <f t="shared" si="6"/>
        <v>1.2229783698870393</v>
      </c>
      <c r="E16" s="185">
        <f t="shared" si="7"/>
        <v>0.22297836988703934</v>
      </c>
      <c r="F16" s="188"/>
    </row>
    <row r="17" spans="1:6">
      <c r="A17" s="179">
        <f t="shared" si="5"/>
        <v>2015</v>
      </c>
      <c r="B17" s="100">
        <f t="shared" si="0"/>
        <v>9.9999999999988987E-4</v>
      </c>
      <c r="C17" s="103">
        <v>1.0009999999999999</v>
      </c>
      <c r="D17" s="103">
        <f t="shared" si="6"/>
        <v>1.2242013482569263</v>
      </c>
      <c r="E17" s="100">
        <f t="shared" si="7"/>
        <v>0.22420134825692628</v>
      </c>
      <c r="F17" s="101"/>
    </row>
    <row r="18" spans="1:6">
      <c r="A18" s="179">
        <f t="shared" si="5"/>
        <v>2016</v>
      </c>
      <c r="B18" s="185">
        <f t="shared" si="0"/>
        <v>0</v>
      </c>
      <c r="C18" s="186">
        <v>1</v>
      </c>
      <c r="D18" s="186">
        <f t="shared" si="6"/>
        <v>1.2242013482569263</v>
      </c>
      <c r="E18" s="185">
        <f t="shared" si="7"/>
        <v>0.22420134825692628</v>
      </c>
      <c r="F18" s="188"/>
    </row>
    <row r="19" spans="1:6">
      <c r="A19" s="179">
        <f t="shared" si="5"/>
        <v>2017</v>
      </c>
      <c r="B19" s="100">
        <f t="shared" si="0"/>
        <v>8.0000000000000071E-3</v>
      </c>
      <c r="C19" s="103">
        <v>1.008</v>
      </c>
      <c r="D19" s="103">
        <f t="shared" si="6"/>
        <v>1.2339949590429817</v>
      </c>
      <c r="E19" s="100">
        <f t="shared" si="7"/>
        <v>0.23399495904298173</v>
      </c>
      <c r="F19" s="101"/>
    </row>
    <row r="20" spans="1:6">
      <c r="A20" s="179">
        <f t="shared" si="5"/>
        <v>2018</v>
      </c>
      <c r="B20" s="185">
        <f t="shared" si="0"/>
        <v>0</v>
      </c>
      <c r="C20" s="186">
        <v>1</v>
      </c>
      <c r="D20" s="186">
        <f t="shared" si="6"/>
        <v>1.2339949590429817</v>
      </c>
      <c r="E20" s="185">
        <f t="shared" si="7"/>
        <v>0.23399495904298173</v>
      </c>
      <c r="F20" s="188"/>
    </row>
    <row r="21" spans="1:6">
      <c r="A21" s="179">
        <f t="shared" si="5"/>
        <v>2019</v>
      </c>
      <c r="B21" s="100">
        <f t="shared" si="0"/>
        <v>2.9999999999998916E-3</v>
      </c>
      <c r="C21" s="103">
        <v>1.0029999999999999</v>
      </c>
      <c r="D21" s="103">
        <f t="shared" si="6"/>
        <v>1.2376969439201106</v>
      </c>
      <c r="E21" s="100">
        <f>D21-1</f>
        <v>0.23769694392011065</v>
      </c>
      <c r="F21" s="101"/>
    </row>
    <row r="22" spans="1:6">
      <c r="A22" s="179" t="s">
        <v>156</v>
      </c>
      <c r="B22" s="185">
        <f t="shared" si="0"/>
        <v>7.4000000000000732E-3</v>
      </c>
      <c r="C22" s="186">
        <v>1.0074000000000001</v>
      </c>
      <c r="D22" s="186">
        <f t="shared" si="6"/>
        <v>1.2468559013051195</v>
      </c>
      <c r="E22" s="185">
        <f t="shared" si="7"/>
        <v>0.24685590130511947</v>
      </c>
      <c r="F22" s="188" t="s">
        <v>113</v>
      </c>
    </row>
    <row r="23" spans="1:6" s="102" customFormat="1" ht="11.25">
      <c r="A23" s="180">
        <v>2020</v>
      </c>
      <c r="B23" s="182">
        <f t="shared" si="0"/>
        <v>1.0000000000000009E-2</v>
      </c>
      <c r="C23" s="183">
        <v>1.01</v>
      </c>
      <c r="D23" s="183">
        <f>$D$21*C23</f>
        <v>1.2500739133593117</v>
      </c>
      <c r="E23" s="182">
        <f t="shared" si="7"/>
        <v>0.25007391335931173</v>
      </c>
      <c r="F23" s="184" t="s">
        <v>114</v>
      </c>
    </row>
    <row r="24" spans="1:6" s="102" customFormat="1" ht="11.25">
      <c r="A24" s="180">
        <v>2020</v>
      </c>
      <c r="B24" s="182">
        <f t="shared" si="0"/>
        <v>8.0000000000000071E-3</v>
      </c>
      <c r="C24" s="183">
        <v>1.008</v>
      </c>
      <c r="D24" s="183">
        <f t="shared" ref="D24:D27" si="8">$D$21*C24</f>
        <v>1.2475985194714716</v>
      </c>
      <c r="E24" s="182">
        <f t="shared" si="7"/>
        <v>0.2475985194714716</v>
      </c>
      <c r="F24" s="184" t="s">
        <v>115</v>
      </c>
    </row>
    <row r="25" spans="1:6" s="102" customFormat="1" ht="11.25">
      <c r="A25" s="180">
        <v>2020</v>
      </c>
      <c r="B25" s="182">
        <f t="shared" si="0"/>
        <v>6.0000000000000053E-3</v>
      </c>
      <c r="C25" s="183">
        <v>1.006</v>
      </c>
      <c r="D25" s="183">
        <f t="shared" si="8"/>
        <v>1.2451231255836313</v>
      </c>
      <c r="E25" s="182">
        <f t="shared" si="7"/>
        <v>0.24512312558363125</v>
      </c>
      <c r="F25" s="184" t="s">
        <v>116</v>
      </c>
    </row>
    <row r="26" spans="1:6" s="102" customFormat="1" ht="11.25">
      <c r="A26" s="180">
        <v>2020</v>
      </c>
      <c r="B26" s="182">
        <f t="shared" si="0"/>
        <v>4.0000000000000036E-3</v>
      </c>
      <c r="C26" s="183">
        <v>1.004</v>
      </c>
      <c r="D26" s="183">
        <f t="shared" si="8"/>
        <v>1.2426477316957911</v>
      </c>
      <c r="E26" s="182">
        <f t="shared" si="7"/>
        <v>0.24264773169579112</v>
      </c>
      <c r="F26" s="184" t="s">
        <v>117</v>
      </c>
    </row>
    <row r="27" spans="1:6" s="102" customFormat="1" ht="11.25">
      <c r="A27" s="180">
        <v>2020</v>
      </c>
      <c r="B27" s="182">
        <f t="shared" si="0"/>
        <v>2.9999999999998916E-3</v>
      </c>
      <c r="C27" s="183">
        <v>1.0029999999999999</v>
      </c>
      <c r="D27" s="183">
        <f t="shared" si="8"/>
        <v>1.2414100347518708</v>
      </c>
      <c r="E27" s="182">
        <f t="shared" si="7"/>
        <v>0.24141003475187084</v>
      </c>
      <c r="F27" s="184" t="s">
        <v>118</v>
      </c>
    </row>
    <row r="28" spans="1:6">
      <c r="A28" s="179">
        <v>2021</v>
      </c>
      <c r="B28" s="185">
        <f>C28-1</f>
        <v>4.0000000000000036E-3</v>
      </c>
      <c r="C28" s="186">
        <v>1.004</v>
      </c>
      <c r="D28" s="186">
        <f>D22*C28</f>
        <v>1.25184332491034</v>
      </c>
      <c r="E28" s="190">
        <f t="shared" si="7"/>
        <v>0.25184332491034001</v>
      </c>
      <c r="F28" s="188"/>
    </row>
    <row r="29" spans="1:6">
      <c r="A29" s="179">
        <v>2022</v>
      </c>
      <c r="B29" s="431">
        <f>C29-1</f>
        <v>5.0999999999999934E-2</v>
      </c>
      <c r="C29" s="432">
        <v>1.0509999999999999</v>
      </c>
      <c r="D29" s="432">
        <f>D28*C29</f>
        <v>1.3156873344807674</v>
      </c>
      <c r="E29" s="433">
        <f>D29-1</f>
        <v>0.31568733448076736</v>
      </c>
      <c r="F29" s="101"/>
    </row>
    <row r="30" spans="1:6">
      <c r="A30" s="437">
        <v>2023</v>
      </c>
      <c r="B30" s="185">
        <f>C30-1</f>
        <v>8.0000000000000071E-3</v>
      </c>
      <c r="C30" s="434">
        <v>1.008</v>
      </c>
      <c r="D30" s="435">
        <f>D29*C30</f>
        <v>1.3262128331566134</v>
      </c>
      <c r="E30" s="436">
        <f>D30-1</f>
        <v>0.32621283315661342</v>
      </c>
      <c r="F30" s="438"/>
    </row>
    <row r="31" spans="1:6">
      <c r="A31" s="181">
        <v>2024</v>
      </c>
      <c r="B31" s="191">
        <f>C31-1</f>
        <v>5.2999999999999936E-2</v>
      </c>
      <c r="C31" s="192">
        <v>1.0529999999999999</v>
      </c>
      <c r="D31" s="439">
        <f>D30*C31</f>
        <v>1.3965021133139139</v>
      </c>
      <c r="E31" s="440">
        <f>D31-1</f>
        <v>0.39650211331391394</v>
      </c>
      <c r="F31" s="193"/>
    </row>
    <row r="33" spans="1:4">
      <c r="A33" s="452" t="s">
        <v>119</v>
      </c>
      <c r="B33" s="453"/>
      <c r="C33" s="453"/>
      <c r="D33" s="453"/>
    </row>
    <row r="34" spans="1:4">
      <c r="A34" s="452" t="s">
        <v>158</v>
      </c>
      <c r="B34" s="453"/>
      <c r="C34" s="453"/>
      <c r="D34" s="453"/>
    </row>
    <row r="35" spans="1:4">
      <c r="A35" s="490" t="s">
        <v>157</v>
      </c>
      <c r="B35" s="491"/>
      <c r="C35" s="491"/>
      <c r="D35" s="491"/>
    </row>
    <row r="36" spans="1:4">
      <c r="A36" s="490"/>
      <c r="B36" s="491"/>
      <c r="C36" s="491"/>
      <c r="D36" s="491"/>
    </row>
    <row r="37" spans="1:4">
      <c r="A37" s="490"/>
      <c r="B37" s="491"/>
      <c r="C37" s="491"/>
      <c r="D37" s="491"/>
    </row>
    <row r="38" spans="1:4">
      <c r="A38" s="490"/>
      <c r="B38" s="491"/>
      <c r="C38" s="491"/>
      <c r="D38" s="491"/>
    </row>
    <row r="39" spans="1:4">
      <c r="A39" s="490"/>
      <c r="B39" s="491"/>
      <c r="C39" s="491"/>
      <c r="D39" s="491"/>
    </row>
  </sheetData>
  <mergeCells count="2">
    <mergeCell ref="A35:D39"/>
    <mergeCell ref="A1:F1"/>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91D60-D630-4D2F-9B6A-83A1860F3F69}">
  <dimension ref="A1:N36"/>
  <sheetViews>
    <sheetView showGridLines="0" zoomScaleNormal="100" workbookViewId="0">
      <selection sqref="A1:XFD1048576"/>
    </sheetView>
  </sheetViews>
  <sheetFormatPr baseColWidth="10" defaultColWidth="11.42578125" defaultRowHeight="15"/>
  <cols>
    <col min="1" max="1" width="11.42578125" style="1" customWidth="1"/>
    <col min="2" max="4" width="22.7109375" style="1" customWidth="1"/>
    <col min="5" max="5" width="11.42578125" style="103"/>
    <col min="6" max="16384" width="11.42578125" style="1"/>
  </cols>
  <sheetData>
    <row r="1" spans="1:14">
      <c r="A1" s="496" t="s">
        <v>144</v>
      </c>
      <c r="B1" s="496"/>
      <c r="C1" s="496"/>
      <c r="D1" s="496"/>
    </row>
    <row r="2" spans="1:14" ht="67.5" customHeight="1">
      <c r="A2" s="194" t="s">
        <v>122</v>
      </c>
      <c r="B2" s="195" t="s">
        <v>123</v>
      </c>
      <c r="C2" s="195" t="s">
        <v>124</v>
      </c>
      <c r="D2" s="196" t="s">
        <v>125</v>
      </c>
      <c r="H2" s="494" t="s">
        <v>144</v>
      </c>
      <c r="I2" s="494"/>
      <c r="J2" s="494"/>
      <c r="K2" s="494"/>
      <c r="L2" s="494"/>
      <c r="M2" s="494"/>
      <c r="N2" s="494"/>
    </row>
    <row r="3" spans="1:14" hidden="1">
      <c r="A3" s="104">
        <v>2001</v>
      </c>
      <c r="B3" s="105">
        <v>1.4E-2</v>
      </c>
      <c r="C3" s="106">
        <v>1.2999999999999999E-2</v>
      </c>
      <c r="D3" s="107">
        <v>2.1999999999999999E-2</v>
      </c>
      <c r="E3" s="108"/>
      <c r="F3" s="103"/>
      <c r="G3" s="109"/>
    </row>
    <row r="4" spans="1:14" hidden="1">
      <c r="A4" s="104">
        <v>2002</v>
      </c>
      <c r="B4" s="110">
        <v>2.3E-2</v>
      </c>
      <c r="C4" s="111">
        <v>2.1999999999999999E-2</v>
      </c>
      <c r="D4" s="112">
        <v>2.1999999999999999E-2</v>
      </c>
      <c r="E4" s="108"/>
      <c r="F4" s="103"/>
      <c r="G4" s="103"/>
    </row>
    <row r="5" spans="1:14">
      <c r="A5" s="179">
        <v>2004</v>
      </c>
      <c r="B5" s="204">
        <v>2.1000000000000001E-2</v>
      </c>
      <c r="C5" s="204">
        <v>1.9E-2</v>
      </c>
      <c r="D5" s="206">
        <v>1.7000000000000001E-2</v>
      </c>
      <c r="E5" s="108"/>
      <c r="F5" s="103"/>
      <c r="G5" s="109"/>
    </row>
    <row r="6" spans="1:14">
      <c r="A6" s="179">
        <v>2005</v>
      </c>
      <c r="B6" s="113">
        <v>1.6E-2</v>
      </c>
      <c r="C6" s="113">
        <v>1.6E-2</v>
      </c>
      <c r="D6" s="114">
        <v>0.02</v>
      </c>
      <c r="E6" s="108"/>
      <c r="F6" s="103"/>
      <c r="G6" s="109"/>
    </row>
    <row r="7" spans="1:14">
      <c r="A7" s="179">
        <v>2006</v>
      </c>
      <c r="B7" s="204">
        <v>1.4999999999999999E-2</v>
      </c>
      <c r="C7" s="204">
        <v>1.4999999999999999E-2</v>
      </c>
      <c r="D7" s="206">
        <v>1.7999999999999999E-2</v>
      </c>
      <c r="E7" s="108"/>
      <c r="F7" s="103"/>
      <c r="G7" s="109"/>
    </row>
    <row r="8" spans="1:14">
      <c r="A8" s="179">
        <v>2007</v>
      </c>
      <c r="B8" s="113">
        <v>2.5999999999999999E-2</v>
      </c>
      <c r="C8" s="113">
        <v>2.5000000000000001E-2</v>
      </c>
      <c r="D8" s="114">
        <v>1.7999999999999999E-2</v>
      </c>
      <c r="E8" s="108"/>
      <c r="F8" s="103"/>
      <c r="G8" s="109"/>
    </row>
    <row r="9" spans="1:14">
      <c r="A9" s="179">
        <v>2008</v>
      </c>
      <c r="B9" s="204">
        <v>0.01</v>
      </c>
      <c r="C9" s="204">
        <v>0.01</v>
      </c>
      <c r="D9" s="206">
        <v>1.9E-2</v>
      </c>
      <c r="E9" s="108"/>
      <c r="F9" s="103"/>
      <c r="G9" s="109"/>
    </row>
    <row r="10" spans="1:14">
      <c r="A10" s="179">
        <v>2009</v>
      </c>
      <c r="B10" s="113">
        <v>8.9999999999999993E-3</v>
      </c>
      <c r="C10" s="113">
        <v>8.0000000000000002E-3</v>
      </c>
      <c r="D10" s="114">
        <v>0.01</v>
      </c>
      <c r="E10" s="108"/>
      <c r="F10" s="103"/>
      <c r="G10" s="109"/>
    </row>
    <row r="11" spans="1:14">
      <c r="A11" s="179">
        <v>2010</v>
      </c>
      <c r="B11" s="204">
        <v>1.7999999999999999E-2</v>
      </c>
      <c r="C11" s="204">
        <v>1.7000000000000001E-2</v>
      </c>
      <c r="D11" s="206">
        <v>8.9999999999999993E-3</v>
      </c>
      <c r="E11" s="108"/>
      <c r="F11" s="103"/>
      <c r="G11" s="109"/>
    </row>
    <row r="12" spans="1:14">
      <c r="A12" s="179">
        <v>2011</v>
      </c>
      <c r="B12" s="113">
        <v>2.5000000000000001E-2</v>
      </c>
      <c r="C12" s="113">
        <v>2.4E-2</v>
      </c>
      <c r="D12" s="114">
        <v>2.1000000000000001E-2</v>
      </c>
      <c r="E12" s="108"/>
      <c r="F12" s="103"/>
      <c r="G12" s="109"/>
    </row>
    <row r="13" spans="1:14">
      <c r="A13" s="179">
        <v>2012</v>
      </c>
      <c r="B13" s="204">
        <v>1.2999999999999999E-2</v>
      </c>
      <c r="C13" s="204">
        <v>1.2E-2</v>
      </c>
      <c r="D13" s="206">
        <v>2.1000000000000001E-2</v>
      </c>
      <c r="E13" s="108"/>
      <c r="F13" s="103"/>
      <c r="G13" s="109"/>
    </row>
    <row r="14" spans="1:14">
      <c r="A14" s="179">
        <v>2013</v>
      </c>
      <c r="B14" s="113">
        <v>7.0000000000000001E-3</v>
      </c>
      <c r="C14" s="113">
        <v>6.0000000000000001E-3</v>
      </c>
      <c r="D14" s="114">
        <v>1.2999999999999999E-2</v>
      </c>
      <c r="E14" s="108"/>
      <c r="F14" s="103"/>
      <c r="G14" s="109"/>
    </row>
    <row r="15" spans="1:14">
      <c r="A15" s="179">
        <v>2014</v>
      </c>
      <c r="B15" s="204">
        <v>1E-3</v>
      </c>
      <c r="C15" s="204">
        <v>0</v>
      </c>
      <c r="D15" s="206">
        <v>0</v>
      </c>
      <c r="E15" s="108"/>
      <c r="F15" s="103"/>
      <c r="G15" s="109"/>
    </row>
    <row r="16" spans="1:14">
      <c r="A16" s="179">
        <v>2015</v>
      </c>
      <c r="B16" s="113">
        <v>2E-3</v>
      </c>
      <c r="C16" s="113">
        <v>2E-3</v>
      </c>
      <c r="D16" s="114">
        <v>1E-3</v>
      </c>
      <c r="E16" s="108"/>
      <c r="F16" s="103"/>
      <c r="G16" s="109"/>
    </row>
    <row r="17" spans="1:14">
      <c r="A17" s="179">
        <v>2016</v>
      </c>
      <c r="B17" s="204">
        <v>6.0000000000000001E-3</v>
      </c>
      <c r="C17" s="204">
        <v>6.0000000000000001E-3</v>
      </c>
      <c r="D17" s="206">
        <v>0</v>
      </c>
      <c r="E17" s="108"/>
      <c r="F17" s="103"/>
      <c r="G17" s="109"/>
    </row>
    <row r="18" spans="1:14" ht="14.25" customHeight="1">
      <c r="A18" s="179">
        <v>2017</v>
      </c>
      <c r="B18" s="113">
        <v>1.2E-2</v>
      </c>
      <c r="C18" s="113">
        <v>1.0999999999999999E-2</v>
      </c>
      <c r="D18" s="114">
        <v>8.0000000000000002E-3</v>
      </c>
      <c r="E18" s="108"/>
      <c r="F18" s="103"/>
      <c r="G18" s="109"/>
      <c r="H18" s="493" t="s">
        <v>126</v>
      </c>
      <c r="I18" s="493"/>
      <c r="J18" s="493"/>
      <c r="K18" s="493"/>
      <c r="L18" s="493"/>
      <c r="M18" s="493"/>
      <c r="N18" s="493"/>
    </row>
    <row r="19" spans="1:14">
      <c r="A19" s="179">
        <v>2018</v>
      </c>
      <c r="B19" s="204">
        <v>1.6E-2</v>
      </c>
      <c r="C19" s="204">
        <v>1.4E-2</v>
      </c>
      <c r="D19" s="206">
        <v>0</v>
      </c>
      <c r="E19" s="108"/>
      <c r="F19" s="103"/>
      <c r="G19" s="109"/>
      <c r="H19" s="493"/>
      <c r="I19" s="493"/>
      <c r="J19" s="493"/>
      <c r="K19" s="493"/>
      <c r="L19" s="493"/>
      <c r="M19" s="493"/>
      <c r="N19" s="493"/>
    </row>
    <row r="20" spans="1:14">
      <c r="A20" s="179">
        <v>2019</v>
      </c>
      <c r="B20" s="113">
        <v>1.4999999999999999E-2</v>
      </c>
      <c r="C20" s="113">
        <v>1.2E-2</v>
      </c>
      <c r="D20" s="114">
        <v>3.0000000000000001E-3</v>
      </c>
      <c r="E20" s="108"/>
      <c r="F20" s="103"/>
      <c r="G20" s="109"/>
      <c r="H20" s="493"/>
      <c r="I20" s="493"/>
      <c r="J20" s="493"/>
      <c r="K20" s="493"/>
      <c r="L20" s="493"/>
      <c r="M20" s="493"/>
      <c r="N20" s="493"/>
    </row>
    <row r="21" spans="1:14" ht="15" customHeight="1">
      <c r="A21" s="179">
        <v>2020</v>
      </c>
      <c r="B21" s="204">
        <v>0</v>
      </c>
      <c r="C21" s="204">
        <v>-3.0000000000000001E-3</v>
      </c>
      <c r="D21" s="205">
        <v>7.4000000000000003E-3</v>
      </c>
      <c r="E21" s="108"/>
      <c r="F21" s="103"/>
      <c r="G21" s="109"/>
      <c r="H21" s="495" t="s">
        <v>151</v>
      </c>
      <c r="I21" s="495"/>
      <c r="J21" s="495"/>
      <c r="K21" s="495"/>
      <c r="L21" s="495"/>
      <c r="M21" s="495"/>
      <c r="N21" s="495"/>
    </row>
    <row r="22" spans="1:14" ht="15" customHeight="1">
      <c r="A22" s="179">
        <v>2021</v>
      </c>
      <c r="B22" s="113">
        <v>2.8000000000000001E-2</v>
      </c>
      <c r="C22" s="113">
        <v>2.8000000000000001E-2</v>
      </c>
      <c r="D22" s="114">
        <v>4.0000000000000001E-3</v>
      </c>
      <c r="E22" s="108"/>
      <c r="F22" s="103"/>
      <c r="G22" s="109"/>
      <c r="H22" s="495"/>
      <c r="I22" s="495"/>
      <c r="J22" s="495"/>
      <c r="K22" s="495"/>
      <c r="L22" s="495"/>
      <c r="M22" s="495"/>
      <c r="N22" s="495"/>
    </row>
    <row r="23" spans="1:14" ht="13.5" hidden="1" customHeight="1">
      <c r="A23" s="179">
        <v>2022</v>
      </c>
      <c r="B23" s="146"/>
      <c r="C23" s="147"/>
      <c r="D23" s="112">
        <v>1.0999999999999999E-2</v>
      </c>
      <c r="F23" s="109">
        <v>0</v>
      </c>
      <c r="G23" s="109">
        <v>100</v>
      </c>
      <c r="H23" s="495"/>
      <c r="I23" s="495"/>
      <c r="J23" s="495"/>
      <c r="K23" s="495"/>
      <c r="L23" s="495"/>
      <c r="M23" s="495"/>
      <c r="N23" s="495"/>
    </row>
    <row r="24" spans="1:14">
      <c r="A24" s="197">
        <v>2022</v>
      </c>
      <c r="B24" s="202">
        <v>5.8999999999999997E-2</v>
      </c>
      <c r="C24" s="203">
        <v>0.06</v>
      </c>
      <c r="D24" s="203">
        <v>5.0999999999999997E-2</v>
      </c>
      <c r="E24" s="148"/>
      <c r="F24" s="109"/>
      <c r="G24" s="109"/>
      <c r="H24" s="495"/>
      <c r="I24" s="495"/>
      <c r="J24" s="495"/>
      <c r="K24" s="495"/>
      <c r="L24" s="495"/>
      <c r="M24" s="495"/>
      <c r="N24" s="495"/>
    </row>
    <row r="25" spans="1:14">
      <c r="A25" s="179">
        <v>2023</v>
      </c>
      <c r="B25" s="143">
        <v>3.6999999999999998E-2</v>
      </c>
      <c r="C25" s="144">
        <v>3.5999999999999997E-2</v>
      </c>
      <c r="D25" s="145">
        <v>8.0000000000000002E-3</v>
      </c>
      <c r="F25" s="109"/>
      <c r="G25" s="109"/>
      <c r="H25" s="495"/>
      <c r="I25" s="495"/>
      <c r="J25" s="495"/>
      <c r="K25" s="495"/>
      <c r="L25" s="495"/>
      <c r="M25" s="495"/>
      <c r="N25" s="495"/>
    </row>
    <row r="26" spans="1:14">
      <c r="A26" s="179">
        <v>2024</v>
      </c>
      <c r="B26" s="202">
        <v>1.2999999999999999E-2</v>
      </c>
      <c r="C26" s="203">
        <v>1.2E-2</v>
      </c>
      <c r="D26" s="203">
        <v>5.2999999999999999E-2</v>
      </c>
      <c r="E26" s="148"/>
      <c r="F26" s="109"/>
      <c r="G26" s="109"/>
      <c r="H26" s="495"/>
      <c r="I26" s="495"/>
      <c r="J26" s="495"/>
      <c r="K26" s="495"/>
      <c r="L26" s="495"/>
      <c r="M26" s="495"/>
      <c r="N26" s="495"/>
    </row>
    <row r="27" spans="1:14" ht="44.25" customHeight="1">
      <c r="A27" s="198" t="s">
        <v>167</v>
      </c>
      <c r="B27" s="199">
        <v>0.41115029645238876</v>
      </c>
      <c r="C27" s="200">
        <v>0.38486946550109669</v>
      </c>
      <c r="D27" s="201">
        <v>0.34613047242119777</v>
      </c>
      <c r="E27" s="115"/>
      <c r="F27" s="116"/>
      <c r="H27" s="495"/>
      <c r="I27" s="495"/>
      <c r="J27" s="495"/>
      <c r="K27" s="495"/>
      <c r="L27" s="495"/>
      <c r="M27" s="495"/>
      <c r="N27" s="495"/>
    </row>
    <row r="28" spans="1:14">
      <c r="B28" s="116"/>
      <c r="C28" s="116"/>
      <c r="D28" s="116"/>
    </row>
    <row r="29" spans="1:14">
      <c r="A29" s="454" t="s">
        <v>148</v>
      </c>
      <c r="B29" s="451"/>
      <c r="C29" s="451"/>
      <c r="D29" s="451"/>
    </row>
    <row r="30" spans="1:14">
      <c r="A30" s="455" t="s">
        <v>127</v>
      </c>
      <c r="B30" s="451"/>
      <c r="C30" s="451"/>
      <c r="D30" s="456" t="s">
        <v>128</v>
      </c>
    </row>
    <row r="31" spans="1:14">
      <c r="A31" s="455" t="s">
        <v>129</v>
      </c>
      <c r="B31" s="451"/>
      <c r="C31" s="451"/>
      <c r="D31" s="456" t="s">
        <v>130</v>
      </c>
    </row>
    <row r="32" spans="1:14">
      <c r="A32" s="455" t="s">
        <v>159</v>
      </c>
      <c r="B32" s="451"/>
      <c r="C32" s="451"/>
      <c r="D32" s="456" t="s">
        <v>160</v>
      </c>
    </row>
    <row r="33" spans="1:7">
      <c r="A33" s="451" t="s">
        <v>131</v>
      </c>
      <c r="B33" s="451"/>
      <c r="C33" s="451"/>
      <c r="D33" s="457" t="s">
        <v>152</v>
      </c>
    </row>
    <row r="34" spans="1:7" ht="93" customHeight="1">
      <c r="A34" s="479" t="s">
        <v>171</v>
      </c>
      <c r="B34" s="479"/>
      <c r="C34" s="479"/>
      <c r="D34" s="479"/>
    </row>
    <row r="36" spans="1:7">
      <c r="G36" s="129"/>
    </row>
  </sheetData>
  <mergeCells count="5">
    <mergeCell ref="H18:N20"/>
    <mergeCell ref="H2:N2"/>
    <mergeCell ref="H21:N27"/>
    <mergeCell ref="A34:D34"/>
    <mergeCell ref="A1:D1"/>
  </mergeCells>
  <hyperlinks>
    <hyperlink ref="D31" r:id="rId1" xr:uid="{8CEFA64A-B643-40B7-88C2-CF71860CEA28}"/>
    <hyperlink ref="D30" r:id="rId2" xr:uid="{59CF99AD-94BB-4933-ABE6-15C3ADC3BA68}"/>
    <hyperlink ref="D33" r:id="rId3" location="/portail?menuId=233745f7-8e8d-483a-9ab5-4ba1686cfe7c" xr:uid="{D4711D49-7565-41D2-B562-E1DC3C73DD83}"/>
    <hyperlink ref="D32" r:id="rId4" xr:uid="{6AEDA605-9C88-439A-81D5-C751B89C4BC5}"/>
  </hyperlinks>
  <pageMargins left="0.7" right="0.7" top="0.75" bottom="0.75" header="0.3" footer="0.3"/>
  <pageSetup paperSize="9" orientation="portrait" verticalDpi="0" r:id="rId5"/>
  <drawing r:id="rId6"/>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DAC343-8B5A-4120-A72C-8ADF4F57FE24}">
  <dimension ref="A1:L47"/>
  <sheetViews>
    <sheetView showGridLines="0" topLeftCell="A18" workbookViewId="0">
      <selection activeCell="A18" sqref="A1:XFD1048576"/>
    </sheetView>
  </sheetViews>
  <sheetFormatPr baseColWidth="10" defaultColWidth="11.42578125" defaultRowHeight="15"/>
  <cols>
    <col min="1" max="1" width="14.7109375" style="1" customWidth="1"/>
    <col min="2" max="5" width="16.7109375" style="1" customWidth="1"/>
    <col min="6" max="7" width="13.42578125" style="1" customWidth="1"/>
    <col min="8" max="10" width="11.42578125" style="1"/>
    <col min="11" max="11" width="12" style="1" bestFit="1" customWidth="1"/>
    <col min="12" max="16384" width="11.42578125" style="1"/>
  </cols>
  <sheetData>
    <row r="1" spans="1:12" ht="36.75" customHeight="1">
      <c r="A1" s="507" t="s">
        <v>146</v>
      </c>
      <c r="B1" s="507"/>
      <c r="C1" s="507"/>
      <c r="D1" s="507"/>
      <c r="E1" s="507"/>
      <c r="F1" s="507"/>
      <c r="G1" s="507"/>
    </row>
    <row r="2" spans="1:12" ht="30.75" customHeight="1">
      <c r="A2" s="207"/>
      <c r="B2" s="508" t="s">
        <v>132</v>
      </c>
      <c r="C2" s="509"/>
      <c r="D2" s="510" t="s">
        <v>168</v>
      </c>
      <c r="E2" s="509"/>
      <c r="F2" s="208"/>
      <c r="G2" s="207"/>
    </row>
    <row r="3" spans="1:12" ht="47.25" customHeight="1">
      <c r="A3" s="209" t="s">
        <v>107</v>
      </c>
      <c r="B3" s="210" t="s">
        <v>26</v>
      </c>
      <c r="C3" s="211" t="s">
        <v>133</v>
      </c>
      <c r="D3" s="210" t="s">
        <v>26</v>
      </c>
      <c r="E3" s="211" t="s">
        <v>133</v>
      </c>
      <c r="F3" s="211" t="s">
        <v>134</v>
      </c>
      <c r="G3" s="212" t="s">
        <v>135</v>
      </c>
    </row>
    <row r="4" spans="1:12" ht="13.15" customHeight="1">
      <c r="A4" s="209">
        <v>2001</v>
      </c>
      <c r="B4" s="117">
        <v>494.15</v>
      </c>
      <c r="C4" s="118"/>
      <c r="D4" s="117">
        <v>729.05215922559512</v>
      </c>
      <c r="E4" s="119"/>
      <c r="F4" s="121">
        <v>1.022</v>
      </c>
      <c r="G4" s="127">
        <v>1.014</v>
      </c>
    </row>
    <row r="5" spans="1:12" ht="13.15" customHeight="1">
      <c r="A5" s="213">
        <v>2002</v>
      </c>
      <c r="B5" s="216">
        <v>507.22</v>
      </c>
      <c r="C5" s="217">
        <v>2.6449458666396947E-2</v>
      </c>
      <c r="D5" s="216">
        <v>731.51045374064518</v>
      </c>
      <c r="E5" s="217">
        <v>3.3719048547380696E-3</v>
      </c>
      <c r="F5" s="218">
        <v>1.022</v>
      </c>
      <c r="G5" s="219">
        <v>1.0229999999999999</v>
      </c>
    </row>
    <row r="6" spans="1:12" ht="13.5" customHeight="1">
      <c r="A6" s="213">
        <v>2003</v>
      </c>
      <c r="B6" s="117">
        <v>516.73</v>
      </c>
      <c r="C6" s="120">
        <v>1.8749260675840838E-2</v>
      </c>
      <c r="D6" s="117">
        <v>729.18369268584286</v>
      </c>
      <c r="E6" s="118">
        <v>-3.1807625481005972E-3</v>
      </c>
      <c r="F6" s="121">
        <v>1.0149999999999999</v>
      </c>
      <c r="G6" s="127">
        <v>1.022</v>
      </c>
    </row>
    <row r="7" spans="1:12" ht="13.5" customHeight="1">
      <c r="A7" s="213">
        <v>2004</v>
      </c>
      <c r="B7" s="216">
        <v>530.12</v>
      </c>
      <c r="C7" s="217">
        <v>2.5912952605809583E-2</v>
      </c>
      <c r="D7" s="216">
        <v>732.69245362912818</v>
      </c>
      <c r="E7" s="217">
        <v>4.8119026501556965E-3</v>
      </c>
      <c r="F7" s="218">
        <v>1.0169999999999999</v>
      </c>
      <c r="G7" s="219">
        <v>1.0209999999999999</v>
      </c>
      <c r="H7" s="103"/>
    </row>
    <row r="8" spans="1:12" ht="13.5" customHeight="1">
      <c r="A8" s="213">
        <v>2005</v>
      </c>
      <c r="B8" s="117">
        <v>544.00470668387004</v>
      </c>
      <c r="C8" s="118">
        <v>2.6191629600599932E-2</v>
      </c>
      <c r="D8" s="117">
        <v>740.04218797808744</v>
      </c>
      <c r="E8" s="118">
        <v>1.0031131496653196E-2</v>
      </c>
      <c r="F8" s="121">
        <v>1.02</v>
      </c>
      <c r="G8" s="128">
        <v>1.016</v>
      </c>
      <c r="H8" s="103"/>
      <c r="I8" s="447"/>
    </row>
    <row r="9" spans="1:12" ht="13.5" customHeight="1">
      <c r="A9" s="213">
        <v>2006</v>
      </c>
      <c r="B9" s="216">
        <v>557.79</v>
      </c>
      <c r="C9" s="220">
        <v>2.5340393468582214E-2</v>
      </c>
      <c r="D9" s="216">
        <v>747.58142680276137</v>
      </c>
      <c r="E9" s="220">
        <v>1.0187579772002358E-2</v>
      </c>
      <c r="F9" s="218">
        <v>1.018</v>
      </c>
      <c r="G9" s="219">
        <v>1.0149999999999999</v>
      </c>
      <c r="H9" s="103"/>
    </row>
    <row r="10" spans="1:12" ht="13.5" customHeight="1">
      <c r="A10" s="213">
        <v>2007</v>
      </c>
      <c r="B10" s="117">
        <v>572.62</v>
      </c>
      <c r="C10" s="118">
        <v>2.658706681726105E-2</v>
      </c>
      <c r="D10" s="117">
        <v>748.00918532993171</v>
      </c>
      <c r="E10" s="118">
        <v>5.7218988037165087E-4</v>
      </c>
      <c r="F10" s="121">
        <v>1.018</v>
      </c>
      <c r="G10" s="128">
        <v>1.026</v>
      </c>
      <c r="H10" s="103"/>
    </row>
    <row r="11" spans="1:12" ht="13.5" customHeight="1">
      <c r="A11" s="213">
        <v>2008</v>
      </c>
      <c r="B11" s="216">
        <v>588.54</v>
      </c>
      <c r="C11" s="220">
        <v>2.7802032761691801E-2</v>
      </c>
      <c r="D11" s="216">
        <v>761.19342693714952</v>
      </c>
      <c r="E11" s="220">
        <v>1.7625775011576243E-2</v>
      </c>
      <c r="F11" s="218">
        <v>1.019088</v>
      </c>
      <c r="G11" s="219">
        <v>1.01</v>
      </c>
      <c r="H11" s="103"/>
    </row>
    <row r="12" spans="1:12" ht="13.5" customHeight="1">
      <c r="A12" s="213">
        <v>2009</v>
      </c>
      <c r="B12" s="117">
        <v>598.63</v>
      </c>
      <c r="C12" s="118">
        <v>1.7144119346178734E-2</v>
      </c>
      <c r="D12" s="117">
        <v>767.33738146093822</v>
      </c>
      <c r="E12" s="118">
        <v>8.0714760616239396E-3</v>
      </c>
      <c r="F12" s="121">
        <v>1.01</v>
      </c>
      <c r="G12" s="128">
        <v>1.0089999999999999</v>
      </c>
      <c r="H12" s="103"/>
    </row>
    <row r="13" spans="1:12" ht="13.5" customHeight="1">
      <c r="A13" s="213">
        <v>2010</v>
      </c>
      <c r="B13" s="216">
        <v>608.71</v>
      </c>
      <c r="C13" s="220">
        <v>1.6838447789118555E-2</v>
      </c>
      <c r="D13" s="216">
        <v>766.46183879696196</v>
      </c>
      <c r="E13" s="220">
        <v>-1.141013959608368E-3</v>
      </c>
      <c r="F13" s="218">
        <v>1.0089999999999999</v>
      </c>
      <c r="G13" s="219">
        <v>1.018</v>
      </c>
      <c r="H13" s="103"/>
    </row>
    <row r="14" spans="1:12" ht="13.5" customHeight="1">
      <c r="A14" s="213">
        <v>2011</v>
      </c>
      <c r="B14" s="117">
        <v>624.36</v>
      </c>
      <c r="C14" s="118">
        <v>2.5710108261733793E-2</v>
      </c>
      <c r="D14" s="117">
        <v>766.99283478138477</v>
      </c>
      <c r="E14" s="118">
        <v>6.9278854803295491E-4</v>
      </c>
      <c r="F14" s="121">
        <v>1.0209999999999999</v>
      </c>
      <c r="G14" s="128">
        <v>1.0249999999999999</v>
      </c>
      <c r="H14" s="103"/>
    </row>
    <row r="15" spans="1:12" ht="13.5" customHeight="1">
      <c r="A15" s="213">
        <v>2012</v>
      </c>
      <c r="B15" s="216">
        <v>641.04</v>
      </c>
      <c r="C15" s="220">
        <v>2.6715356525081602E-2</v>
      </c>
      <c r="D15" s="216">
        <v>777.37741541436606</v>
      </c>
      <c r="E15" s="220">
        <v>1.3539345039567665E-2</v>
      </c>
      <c r="F15" s="218">
        <v>1.0209999999999999</v>
      </c>
      <c r="G15" s="219">
        <v>1.0129999999999999</v>
      </c>
      <c r="H15" s="368"/>
    </row>
    <row r="16" spans="1:12" ht="13.5" customHeight="1">
      <c r="A16" s="213">
        <v>2013</v>
      </c>
      <c r="B16" s="117">
        <v>653.04</v>
      </c>
      <c r="C16" s="118">
        <v>1.8719580681392737E-2</v>
      </c>
      <c r="D16" s="117">
        <v>786.42462230596573</v>
      </c>
      <c r="E16" s="118">
        <v>1.1638113884202864E-2</v>
      </c>
      <c r="F16" s="121">
        <v>1.0129999999999999</v>
      </c>
      <c r="G16" s="128">
        <v>1.0069999999999999</v>
      </c>
      <c r="H16" s="103"/>
      <c r="L16" s="33"/>
    </row>
    <row r="17" spans="1:12" ht="13.5" customHeight="1">
      <c r="A17" s="213">
        <v>2014</v>
      </c>
      <c r="B17" s="221">
        <v>658</v>
      </c>
      <c r="C17" s="222">
        <v>7.5952468455225356E-3</v>
      </c>
      <c r="D17" s="221">
        <v>791.60610533244426</v>
      </c>
      <c r="E17" s="222">
        <v>6.5886581873356295E-3</v>
      </c>
      <c r="F17" s="223">
        <v>1</v>
      </c>
      <c r="G17" s="224">
        <v>1.0009999999999999</v>
      </c>
      <c r="H17" s="103"/>
    </row>
    <row r="18" spans="1:12" ht="13.5" customHeight="1">
      <c r="A18" s="213">
        <v>2015</v>
      </c>
      <c r="B18" s="225">
        <v>663.13</v>
      </c>
      <c r="C18" s="226">
        <v>7.7963525835866195E-3</v>
      </c>
      <c r="D18" s="225">
        <v>796.18537488716152</v>
      </c>
      <c r="E18" s="226">
        <v>5.7847830175515626E-3</v>
      </c>
      <c r="F18" s="227">
        <v>1.0009999999999999</v>
      </c>
      <c r="G18" s="228">
        <v>1.002</v>
      </c>
      <c r="H18" s="103"/>
    </row>
    <row r="19" spans="1:12" ht="13.5" customHeight="1">
      <c r="A19" s="213">
        <v>2016</v>
      </c>
      <c r="B19" s="221">
        <v>667.71</v>
      </c>
      <c r="C19" s="222">
        <v>6.9066397237344725E-3</v>
      </c>
      <c r="D19" s="221">
        <v>796.90292288748833</v>
      </c>
      <c r="E19" s="222">
        <v>9.0123232975550271E-4</v>
      </c>
      <c r="F19" s="223">
        <v>1</v>
      </c>
      <c r="G19" s="224">
        <v>1.006</v>
      </c>
      <c r="H19" s="103"/>
    </row>
    <row r="20" spans="1:12" ht="13.5" customHeight="1">
      <c r="A20" s="213">
        <v>2017</v>
      </c>
      <c r="B20" s="225">
        <v>680.12</v>
      </c>
      <c r="C20" s="226">
        <v>1.8585913046082831E-2</v>
      </c>
      <c r="D20" s="225">
        <v>802.08902304194146</v>
      </c>
      <c r="E20" s="226">
        <v>6.5078192154972613E-3</v>
      </c>
      <c r="F20" s="227">
        <v>1.008</v>
      </c>
      <c r="G20" s="228">
        <v>1.012</v>
      </c>
      <c r="H20" s="103"/>
    </row>
    <row r="21" spans="1:12" ht="13.5" customHeight="1">
      <c r="A21" s="213">
        <v>2018</v>
      </c>
      <c r="B21" s="221">
        <v>686.16</v>
      </c>
      <c r="C21" s="222">
        <v>8.8807857436922367E-3</v>
      </c>
      <c r="D21" s="221">
        <v>796.4687045304571</v>
      </c>
      <c r="E21" s="222">
        <v>-7.0071006459721469E-3</v>
      </c>
      <c r="F21" s="223">
        <v>1</v>
      </c>
      <c r="G21" s="224">
        <v>1.016</v>
      </c>
      <c r="H21" s="103"/>
    </row>
    <row r="22" spans="1:12" ht="13.5" customHeight="1">
      <c r="A22" s="213" t="s">
        <v>136</v>
      </c>
      <c r="B22" s="225">
        <v>694.05</v>
      </c>
      <c r="C22" s="226">
        <v>1.1498775795732755E-2</v>
      </c>
      <c r="D22" s="225">
        <v>793.72130009080831</v>
      </c>
      <c r="E22" s="226">
        <v>-3.4494819746476663E-3</v>
      </c>
      <c r="F22" s="227">
        <v>1.0029999999999999</v>
      </c>
      <c r="G22" s="228">
        <v>1.0149999999999999</v>
      </c>
      <c r="H22" s="103"/>
    </row>
    <row r="23" spans="1:12" ht="7.5" customHeight="1">
      <c r="A23" s="213"/>
      <c r="B23" s="221"/>
      <c r="C23" s="222"/>
      <c r="D23" s="221"/>
      <c r="E23" s="222"/>
      <c r="F23" s="223"/>
      <c r="G23" s="224"/>
      <c r="H23" s="103"/>
      <c r="L23" s="33"/>
    </row>
    <row r="24" spans="1:12" ht="13.5" customHeight="1">
      <c r="A24" s="213" t="s">
        <v>31</v>
      </c>
      <c r="B24" s="225">
        <v>730.5</v>
      </c>
      <c r="C24" s="231" t="s">
        <v>137</v>
      </c>
      <c r="D24" s="225">
        <v>835.40582049756574</v>
      </c>
      <c r="E24" s="231" t="s">
        <v>137</v>
      </c>
      <c r="F24" s="227"/>
      <c r="G24" s="228"/>
    </row>
    <row r="25" spans="1:12" ht="13.5" customHeight="1">
      <c r="A25" s="213">
        <v>2020</v>
      </c>
      <c r="B25" s="221">
        <v>745.73</v>
      </c>
      <c r="C25" s="222">
        <v>2.0848733744010976E-2</v>
      </c>
      <c r="D25" s="221">
        <v>852.8229740173166</v>
      </c>
      <c r="E25" s="222">
        <v>2.0848733744011073E-2</v>
      </c>
      <c r="F25" s="223">
        <v>1.0074000000000001</v>
      </c>
      <c r="G25" s="224">
        <v>1</v>
      </c>
    </row>
    <row r="26" spans="1:12" ht="13.5" customHeight="1">
      <c r="A26" s="213">
        <v>2021</v>
      </c>
      <c r="B26" s="232">
        <v>755.11</v>
      </c>
      <c r="C26" s="226">
        <v>1.2578279001783481E-2</v>
      </c>
      <c r="D26" s="232">
        <v>840.02920167668981</v>
      </c>
      <c r="E26" s="226">
        <v>-1.5001674122778745E-2</v>
      </c>
      <c r="F26" s="227">
        <v>1.004</v>
      </c>
      <c r="G26" s="228">
        <v>1.028</v>
      </c>
    </row>
    <row r="27" spans="1:12" ht="13.5" customHeight="1">
      <c r="A27" s="213">
        <v>2022</v>
      </c>
      <c r="B27" s="229">
        <v>799.98</v>
      </c>
      <c r="C27" s="222">
        <v>5.9421806094476309E-2</v>
      </c>
      <c r="D27" s="229">
        <v>840.36379037999984</v>
      </c>
      <c r="E27" s="230">
        <v>3.9830603822128667E-4</v>
      </c>
      <c r="F27" s="224">
        <v>1.0509999999999999</v>
      </c>
      <c r="G27" s="223">
        <v>1.0589999999999999</v>
      </c>
    </row>
    <row r="28" spans="1:12" ht="13.5" customHeight="1">
      <c r="A28" s="213">
        <v>2023</v>
      </c>
      <c r="B28" s="232">
        <v>814.24273818562006</v>
      </c>
      <c r="C28" s="226">
        <v>1.782886845373639E-2</v>
      </c>
      <c r="D28" s="232">
        <v>824.82789378203302</v>
      </c>
      <c r="E28" s="226">
        <v>-1.8487108530630202E-2</v>
      </c>
      <c r="F28" s="227">
        <v>1.0880000000000001</v>
      </c>
      <c r="G28" s="228">
        <v>1.0369999999999999</v>
      </c>
    </row>
    <row r="29" spans="1:12" ht="13.5" customHeight="1">
      <c r="A29" s="213">
        <v>2024</v>
      </c>
      <c r="B29" s="229">
        <v>866.29099227442089</v>
      </c>
      <c r="C29" s="222">
        <v>6.3922282199016148E-2</v>
      </c>
      <c r="D29" s="229">
        <v>866.29099227442089</v>
      </c>
      <c r="E29" s="230">
        <v>5.0268787955593565E-2</v>
      </c>
      <c r="F29" s="224">
        <v>1.0529999999999999</v>
      </c>
      <c r="G29" s="223">
        <v>1.0129999999999999</v>
      </c>
    </row>
    <row r="30" spans="1:12" ht="13.5" customHeight="1">
      <c r="A30" s="498" t="s">
        <v>169</v>
      </c>
      <c r="B30" s="499"/>
      <c r="C30" s="499"/>
      <c r="D30" s="499"/>
      <c r="E30" s="500"/>
      <c r="F30" s="130"/>
      <c r="G30" s="131"/>
    </row>
    <row r="31" spans="1:12" ht="13.5" customHeight="1">
      <c r="A31" s="501" t="s">
        <v>138</v>
      </c>
      <c r="B31" s="502"/>
      <c r="C31" s="233">
        <v>2.4859852265579407E-2</v>
      </c>
      <c r="D31" s="234"/>
      <c r="E31" s="235">
        <v>8.4099077081827289E-3</v>
      </c>
      <c r="F31" s="132"/>
      <c r="G31" s="133"/>
      <c r="H31" s="497"/>
      <c r="I31" s="497"/>
    </row>
    <row r="32" spans="1:12" ht="13.5" customHeight="1">
      <c r="A32" s="214" t="s">
        <v>139</v>
      </c>
      <c r="B32" s="215"/>
      <c r="C32" s="122">
        <v>0.63414131191885015</v>
      </c>
      <c r="D32" s="123"/>
      <c r="E32" s="124">
        <v>0.18233917653110865</v>
      </c>
      <c r="F32" s="132"/>
      <c r="G32" s="133"/>
      <c r="H32" s="497"/>
      <c r="I32" s="497"/>
    </row>
    <row r="33" spans="1:10" ht="13.5" customHeight="1">
      <c r="A33" s="498" t="s">
        <v>170</v>
      </c>
      <c r="B33" s="499"/>
      <c r="C33" s="499"/>
      <c r="D33" s="499"/>
      <c r="E33" s="500"/>
      <c r="F33" s="134"/>
      <c r="G33" s="135"/>
      <c r="H33" s="497"/>
      <c r="I33" s="497"/>
    </row>
    <row r="34" spans="1:10" ht="13.5" customHeight="1">
      <c r="A34" s="501" t="s">
        <v>140</v>
      </c>
      <c r="B34" s="502"/>
      <c r="C34" s="233">
        <v>2.2644753930052053E-2</v>
      </c>
      <c r="D34" s="234"/>
      <c r="E34" s="235">
        <v>7.012981353404113E-3</v>
      </c>
      <c r="F34" s="132"/>
      <c r="G34" s="133"/>
      <c r="H34" s="497"/>
      <c r="I34" s="497"/>
    </row>
    <row r="35" spans="1:10" ht="13.5" customHeight="1">
      <c r="A35" s="503" t="s">
        <v>141</v>
      </c>
      <c r="B35" s="504"/>
      <c r="C35" s="122">
        <v>0.56493353120000478</v>
      </c>
      <c r="D35" s="123"/>
      <c r="E35" s="124">
        <v>0.15000937599218922</v>
      </c>
      <c r="F35" s="132"/>
      <c r="G35" s="133"/>
      <c r="H35" s="497"/>
      <c r="I35" s="497"/>
      <c r="J35" s="125"/>
    </row>
    <row r="36" spans="1:10" ht="25.5" customHeight="1">
      <c r="A36" s="126"/>
      <c r="B36" s="126"/>
      <c r="C36" s="116"/>
      <c r="E36" s="33"/>
    </row>
    <row r="37" spans="1:10" ht="15" customHeight="1">
      <c r="A37" s="505" t="s">
        <v>142</v>
      </c>
      <c r="B37" s="505"/>
      <c r="C37" s="505"/>
      <c r="D37" s="505"/>
      <c r="E37" s="505"/>
      <c r="F37" s="505"/>
      <c r="G37" s="505"/>
    </row>
    <row r="38" spans="1:10" ht="15" customHeight="1">
      <c r="A38" s="92" t="s">
        <v>147</v>
      </c>
      <c r="B38" s="448"/>
      <c r="C38" s="448"/>
      <c r="D38" s="448"/>
      <c r="E38" s="92"/>
      <c r="F38" s="92"/>
      <c r="G38" s="92"/>
    </row>
    <row r="39" spans="1:10" ht="15" customHeight="1">
      <c r="A39" s="92" t="s">
        <v>143</v>
      </c>
      <c r="B39" s="449"/>
      <c r="C39" s="449"/>
      <c r="D39" s="449"/>
      <c r="E39" s="92"/>
      <c r="F39" s="92"/>
      <c r="G39" s="92"/>
    </row>
    <row r="40" spans="1:10" ht="15" customHeight="1">
      <c r="A40" s="450" t="s">
        <v>119</v>
      </c>
      <c r="B40" s="92"/>
      <c r="C40" s="92"/>
      <c r="D40" s="92"/>
      <c r="E40" s="92"/>
      <c r="F40" s="92"/>
      <c r="G40" s="92"/>
    </row>
    <row r="41" spans="1:10" ht="15" customHeight="1">
      <c r="A41" s="450" t="s">
        <v>120</v>
      </c>
      <c r="B41" s="92"/>
      <c r="C41" s="92"/>
      <c r="D41" s="92"/>
      <c r="E41" s="92"/>
      <c r="F41" s="92"/>
      <c r="G41" s="92"/>
    </row>
    <row r="42" spans="1:10">
      <c r="A42" s="506" t="s">
        <v>121</v>
      </c>
      <c r="B42" s="505"/>
      <c r="C42" s="505"/>
      <c r="D42" s="505"/>
      <c r="E42" s="92"/>
      <c r="F42" s="92"/>
      <c r="G42" s="92"/>
    </row>
    <row r="43" spans="1:10">
      <c r="A43" s="506"/>
      <c r="B43" s="505"/>
      <c r="C43" s="505"/>
      <c r="D43" s="505"/>
      <c r="E43" s="92"/>
      <c r="F43" s="92"/>
      <c r="G43" s="92"/>
    </row>
    <row r="44" spans="1:10">
      <c r="A44" s="506"/>
      <c r="B44" s="505"/>
      <c r="C44" s="505"/>
      <c r="D44" s="505"/>
      <c r="E44" s="92"/>
      <c r="F44" s="92"/>
      <c r="G44" s="92"/>
    </row>
    <row r="45" spans="1:10">
      <c r="A45" s="506"/>
      <c r="B45" s="505"/>
      <c r="C45" s="505"/>
      <c r="D45" s="505"/>
      <c r="E45" s="92"/>
      <c r="F45" s="92"/>
      <c r="G45" s="92"/>
    </row>
    <row r="46" spans="1:10">
      <c r="A46" s="506"/>
      <c r="B46" s="505"/>
      <c r="C46" s="505"/>
      <c r="D46" s="505"/>
      <c r="E46" s="92"/>
      <c r="F46" s="92"/>
      <c r="G46" s="92"/>
    </row>
    <row r="47" spans="1:10">
      <c r="C47" s="116"/>
    </row>
  </sheetData>
  <autoFilter ref="A1:G22" xr:uid="{DDDAC343-8B5A-4120-A72C-8ADF4F57FE24}">
    <filterColumn colId="0" showButton="0"/>
    <filterColumn colId="1" showButton="0"/>
    <filterColumn colId="2" showButton="0"/>
    <filterColumn colId="3" showButton="0"/>
    <filterColumn colId="4" showButton="0"/>
    <filterColumn colId="5" showButton="0"/>
  </autoFilter>
  <mergeCells count="11">
    <mergeCell ref="A42:D46"/>
    <mergeCell ref="A1:G1"/>
    <mergeCell ref="B2:C2"/>
    <mergeCell ref="D2:E2"/>
    <mergeCell ref="A30:E30"/>
    <mergeCell ref="A31:B31"/>
    <mergeCell ref="H31:I35"/>
    <mergeCell ref="A33:E33"/>
    <mergeCell ref="A34:B34"/>
    <mergeCell ref="A35:B35"/>
    <mergeCell ref="A37:G37"/>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17460F-0F10-47E5-81D0-FAD78D1C33BB}">
  <dimension ref="A1:AE66"/>
  <sheetViews>
    <sheetView showGridLines="0" topLeftCell="A14" zoomScale="115" zoomScaleNormal="115" workbookViewId="0">
      <selection activeCell="A14" sqref="A1:XFD1048576"/>
    </sheetView>
  </sheetViews>
  <sheetFormatPr baseColWidth="10" defaultColWidth="11.42578125" defaultRowHeight="15"/>
  <cols>
    <col min="1" max="1" width="8" style="1" customWidth="1"/>
    <col min="2" max="2" width="5.7109375" style="1" customWidth="1"/>
    <col min="3" max="3" width="7.28515625" style="1" customWidth="1"/>
    <col min="4" max="16" width="11.42578125" style="1"/>
    <col min="17" max="17" width="11" style="1" customWidth="1"/>
    <col min="18" max="18" width="16.5703125" style="1" bestFit="1" customWidth="1"/>
    <col min="19" max="28" width="11.42578125" style="1"/>
    <col min="29" max="29" width="7.5703125" style="1" customWidth="1"/>
    <col min="30" max="30" width="2.28515625" style="1" customWidth="1"/>
    <col min="31" max="31" width="7.42578125" style="37" customWidth="1"/>
    <col min="32" max="16384" width="11.42578125" style="1"/>
  </cols>
  <sheetData>
    <row r="1" spans="1:31" ht="15.75">
      <c r="A1" s="87"/>
      <c r="B1" s="88"/>
      <c r="C1" s="88"/>
      <c r="D1" s="88"/>
      <c r="E1" s="88"/>
      <c r="F1" s="88"/>
      <c r="G1" s="88"/>
      <c r="H1" s="88"/>
      <c r="I1" s="88"/>
      <c r="J1" s="88"/>
      <c r="K1" s="88"/>
      <c r="L1" s="88"/>
      <c r="M1" s="88"/>
      <c r="N1" s="88"/>
      <c r="O1" s="88"/>
      <c r="S1" s="43"/>
      <c r="T1" s="42"/>
    </row>
    <row r="2" spans="1:31" ht="15.75">
      <c r="A2" s="511" t="s">
        <v>162</v>
      </c>
      <c r="B2" s="511"/>
      <c r="C2" s="511"/>
      <c r="D2" s="511"/>
      <c r="E2" s="511"/>
      <c r="F2" s="511"/>
      <c r="G2" s="511"/>
      <c r="H2" s="511"/>
      <c r="I2" s="511"/>
      <c r="J2" s="511"/>
      <c r="K2" s="511"/>
      <c r="L2" s="511"/>
      <c r="M2" s="511"/>
      <c r="N2" s="511"/>
      <c r="O2" s="511"/>
      <c r="T2" s="511" t="s">
        <v>85</v>
      </c>
      <c r="U2" s="511"/>
      <c r="V2" s="511"/>
      <c r="W2" s="511"/>
      <c r="X2" s="511"/>
      <c r="Y2" s="511"/>
      <c r="Z2" s="511"/>
      <c r="AA2" s="511"/>
      <c r="AB2" s="511"/>
      <c r="AC2" s="90"/>
    </row>
    <row r="3" spans="1:31" ht="15.75">
      <c r="A3" s="511" t="s">
        <v>163</v>
      </c>
      <c r="B3" s="511"/>
      <c r="C3" s="511"/>
      <c r="D3" s="511"/>
      <c r="E3" s="511"/>
      <c r="F3" s="511"/>
      <c r="G3" s="511"/>
      <c r="H3" s="511"/>
      <c r="I3" s="511"/>
      <c r="J3" s="511"/>
      <c r="K3" s="511"/>
      <c r="L3" s="511"/>
      <c r="M3" s="511"/>
      <c r="N3" s="511"/>
      <c r="O3" s="511"/>
      <c r="S3" s="90"/>
      <c r="T3" s="511" t="s">
        <v>86</v>
      </c>
      <c r="U3" s="511"/>
      <c r="V3" s="511"/>
      <c r="W3" s="511"/>
      <c r="X3" s="511"/>
      <c r="Y3" s="511"/>
      <c r="Z3" s="511"/>
      <c r="AA3" s="511"/>
      <c r="AB3" s="511"/>
      <c r="AC3" s="90"/>
    </row>
    <row r="4" spans="1:31" ht="15.75">
      <c r="A4" s="511" t="s">
        <v>175</v>
      </c>
      <c r="B4" s="511"/>
      <c r="C4" s="511"/>
      <c r="D4" s="511"/>
      <c r="E4" s="511"/>
      <c r="F4" s="511"/>
      <c r="G4" s="511"/>
      <c r="H4" s="511"/>
      <c r="I4" s="511"/>
      <c r="J4" s="511"/>
      <c r="K4" s="511"/>
      <c r="L4" s="511"/>
      <c r="M4" s="511"/>
      <c r="N4" s="511"/>
      <c r="O4" s="511"/>
      <c r="S4" s="511" t="s">
        <v>175</v>
      </c>
      <c r="T4" s="511"/>
      <c r="U4" s="511"/>
      <c r="V4" s="511"/>
      <c r="W4" s="511"/>
      <c r="X4" s="511"/>
      <c r="Y4" s="511"/>
      <c r="Z4" s="511"/>
      <c r="AA4" s="511"/>
      <c r="AB4" s="511"/>
      <c r="AC4" s="511"/>
    </row>
    <row r="5" spans="1:31">
      <c r="B5" s="23"/>
      <c r="C5" s="24"/>
      <c r="D5" s="24"/>
      <c r="E5" s="24"/>
      <c r="F5" s="24"/>
      <c r="G5" s="24"/>
      <c r="H5" s="24"/>
      <c r="I5" s="24"/>
      <c r="J5" s="24"/>
      <c r="K5" s="24"/>
      <c r="L5" s="24"/>
      <c r="M5" s="24"/>
      <c r="N5" s="24"/>
      <c r="O5" s="24"/>
    </row>
    <row r="6" spans="1:31">
      <c r="A6" s="515" t="s">
        <v>15</v>
      </c>
      <c r="B6" s="515"/>
      <c r="C6" s="25"/>
      <c r="D6" s="25"/>
      <c r="E6" s="25"/>
      <c r="F6" s="25"/>
      <c r="G6" s="25"/>
      <c r="H6" s="25"/>
      <c r="I6" s="25"/>
      <c r="J6" s="25"/>
      <c r="K6" s="25"/>
      <c r="L6" s="25"/>
      <c r="M6" s="25"/>
      <c r="N6" s="25"/>
      <c r="O6" s="26"/>
    </row>
    <row r="7" spans="1:31" ht="15" customHeight="1">
      <c r="A7" s="463" t="s">
        <v>30</v>
      </c>
      <c r="B7" s="464"/>
      <c r="C7" s="465"/>
      <c r="D7" s="475" t="s">
        <v>0</v>
      </c>
      <c r="E7" s="476"/>
      <c r="F7" s="476"/>
      <c r="G7" s="477"/>
      <c r="H7" s="475" t="s">
        <v>1</v>
      </c>
      <c r="I7" s="476"/>
      <c r="J7" s="476"/>
      <c r="K7" s="477"/>
      <c r="L7" s="516" t="s">
        <v>2</v>
      </c>
      <c r="M7" s="517"/>
      <c r="N7" s="517"/>
      <c r="O7" s="518"/>
    </row>
    <row r="8" spans="1:31" ht="45" customHeight="1">
      <c r="A8" s="512"/>
      <c r="B8" s="513"/>
      <c r="C8" s="514"/>
      <c r="D8" s="475" t="s">
        <v>17</v>
      </c>
      <c r="E8" s="477"/>
      <c r="F8" s="323" t="s">
        <v>18</v>
      </c>
      <c r="G8" s="264" t="s">
        <v>19</v>
      </c>
      <c r="H8" s="475" t="s">
        <v>17</v>
      </c>
      <c r="I8" s="477"/>
      <c r="J8" s="323" t="s">
        <v>18</v>
      </c>
      <c r="K8" s="264" t="s">
        <v>19</v>
      </c>
      <c r="L8" s="475" t="s">
        <v>17</v>
      </c>
      <c r="M8" s="477"/>
      <c r="N8" s="323" t="s">
        <v>18</v>
      </c>
      <c r="O8" s="264" t="s">
        <v>19</v>
      </c>
      <c r="AE8" s="38" t="s">
        <v>20</v>
      </c>
    </row>
    <row r="9" spans="1:31" ht="45">
      <c r="A9" s="466"/>
      <c r="B9" s="467"/>
      <c r="C9" s="468"/>
      <c r="D9" s="324" t="s">
        <v>32</v>
      </c>
      <c r="E9" s="324" t="s">
        <v>33</v>
      </c>
      <c r="F9" s="324" t="s">
        <v>33</v>
      </c>
      <c r="G9" s="324" t="s">
        <v>34</v>
      </c>
      <c r="H9" s="324" t="s">
        <v>32</v>
      </c>
      <c r="I9" s="324" t="s">
        <v>33</v>
      </c>
      <c r="J9" s="324" t="s">
        <v>33</v>
      </c>
      <c r="K9" s="324" t="s">
        <v>34</v>
      </c>
      <c r="L9" s="324" t="s">
        <v>32</v>
      </c>
      <c r="M9" s="324" t="s">
        <v>33</v>
      </c>
      <c r="N9" s="324" t="s">
        <v>33</v>
      </c>
      <c r="O9" s="325" t="s">
        <v>34</v>
      </c>
      <c r="AC9" s="27"/>
      <c r="AD9" s="27"/>
      <c r="AE9" s="39" t="s">
        <v>35</v>
      </c>
    </row>
    <row r="10" spans="1:31">
      <c r="A10" s="469" t="s">
        <v>20</v>
      </c>
      <c r="B10" s="470"/>
      <c r="C10" s="471"/>
      <c r="D10" s="279">
        <v>824060</v>
      </c>
      <c r="E10" s="279">
        <v>6563703</v>
      </c>
      <c r="F10" s="279">
        <v>8024</v>
      </c>
      <c r="G10" s="421">
        <v>832084</v>
      </c>
      <c r="H10" s="279">
        <v>736053</v>
      </c>
      <c r="I10" s="279">
        <v>6213467</v>
      </c>
      <c r="J10" s="279">
        <v>123740</v>
      </c>
      <c r="K10" s="326">
        <v>859793</v>
      </c>
      <c r="L10" s="280">
        <v>1560113</v>
      </c>
      <c r="M10" s="280">
        <v>12777170</v>
      </c>
      <c r="N10" s="280">
        <v>131764</v>
      </c>
      <c r="O10" s="281">
        <v>1691877</v>
      </c>
      <c r="Q10" s="31"/>
      <c r="AB10" s="28"/>
      <c r="AC10" s="28"/>
      <c r="AD10" s="29"/>
      <c r="AE10" s="39" t="s">
        <v>36</v>
      </c>
    </row>
    <row r="11" spans="1:31">
      <c r="A11" s="265">
        <v>100</v>
      </c>
      <c r="B11" s="266" t="s">
        <v>21</v>
      </c>
      <c r="C11" s="267">
        <v>199</v>
      </c>
      <c r="D11" s="288">
        <v>434394</v>
      </c>
      <c r="E11" s="288">
        <v>36364</v>
      </c>
      <c r="F11" s="288">
        <v>7812</v>
      </c>
      <c r="G11" s="328">
        <v>442206</v>
      </c>
      <c r="H11" s="288">
        <v>700937</v>
      </c>
      <c r="I11" s="288">
        <v>188262</v>
      </c>
      <c r="J11" s="288">
        <v>114044</v>
      </c>
      <c r="K11" s="294">
        <v>814981</v>
      </c>
      <c r="L11" s="289">
        <v>1135331</v>
      </c>
      <c r="M11" s="289">
        <v>224626</v>
      </c>
      <c r="N11" s="289">
        <v>121856</v>
      </c>
      <c r="O11" s="291">
        <v>1257187</v>
      </c>
      <c r="Q11" s="31"/>
      <c r="AB11" s="28"/>
      <c r="AC11" s="28"/>
      <c r="AD11" s="29"/>
      <c r="AE11" s="39" t="s">
        <v>37</v>
      </c>
    </row>
    <row r="12" spans="1:31">
      <c r="A12" s="265">
        <v>200</v>
      </c>
      <c r="B12" s="266" t="s">
        <v>21</v>
      </c>
      <c r="C12" s="267">
        <v>299</v>
      </c>
      <c r="D12" s="279">
        <v>273353</v>
      </c>
      <c r="E12" s="279">
        <v>38149</v>
      </c>
      <c r="F12" s="279">
        <v>4288</v>
      </c>
      <c r="G12" s="327">
        <v>277641</v>
      </c>
      <c r="H12" s="279">
        <v>689455</v>
      </c>
      <c r="I12" s="279">
        <v>197941</v>
      </c>
      <c r="J12" s="279">
        <v>84576</v>
      </c>
      <c r="K12" s="326">
        <v>774031</v>
      </c>
      <c r="L12" s="280">
        <v>962808</v>
      </c>
      <c r="M12" s="280">
        <v>236090</v>
      </c>
      <c r="N12" s="280">
        <v>88864</v>
      </c>
      <c r="O12" s="281">
        <v>1051672</v>
      </c>
      <c r="AB12" s="28"/>
      <c r="AC12" s="28"/>
      <c r="AD12" s="29"/>
      <c r="AE12" s="39" t="s">
        <v>38</v>
      </c>
    </row>
    <row r="13" spans="1:31">
      <c r="A13" s="265">
        <v>300</v>
      </c>
      <c r="B13" s="266" t="s">
        <v>21</v>
      </c>
      <c r="C13" s="267">
        <v>399</v>
      </c>
      <c r="D13" s="288">
        <v>213466</v>
      </c>
      <c r="E13" s="288">
        <v>79117</v>
      </c>
      <c r="F13" s="288">
        <v>7906</v>
      </c>
      <c r="G13" s="328">
        <v>221372</v>
      </c>
      <c r="H13" s="288">
        <v>587188</v>
      </c>
      <c r="I13" s="288">
        <v>344253</v>
      </c>
      <c r="J13" s="288">
        <v>158740</v>
      </c>
      <c r="K13" s="294">
        <v>745928</v>
      </c>
      <c r="L13" s="289">
        <v>800654</v>
      </c>
      <c r="M13" s="289">
        <v>423370</v>
      </c>
      <c r="N13" s="289">
        <v>166646</v>
      </c>
      <c r="O13" s="291">
        <v>967300</v>
      </c>
      <c r="AB13" s="28"/>
      <c r="AC13" s="28"/>
      <c r="AD13" s="29"/>
      <c r="AE13" s="39" t="s">
        <v>39</v>
      </c>
    </row>
    <row r="14" spans="1:31">
      <c r="A14" s="265">
        <v>400</v>
      </c>
      <c r="B14" s="266" t="s">
        <v>21</v>
      </c>
      <c r="C14" s="267">
        <v>499</v>
      </c>
      <c r="D14" s="279">
        <v>174591</v>
      </c>
      <c r="E14" s="279">
        <v>14563</v>
      </c>
      <c r="F14" s="279">
        <v>1647</v>
      </c>
      <c r="G14" s="327">
        <v>176238</v>
      </c>
      <c r="H14" s="279">
        <v>492823</v>
      </c>
      <c r="I14" s="279">
        <v>235222</v>
      </c>
      <c r="J14" s="279">
        <v>46424</v>
      </c>
      <c r="K14" s="326">
        <v>539247</v>
      </c>
      <c r="L14" s="280">
        <v>667414</v>
      </c>
      <c r="M14" s="280">
        <v>249785</v>
      </c>
      <c r="N14" s="280">
        <v>48071</v>
      </c>
      <c r="O14" s="281">
        <v>715485</v>
      </c>
      <c r="AB14" s="28"/>
      <c r="AC14" s="28"/>
      <c r="AD14" s="29"/>
      <c r="AE14" s="39" t="s">
        <v>40</v>
      </c>
    </row>
    <row r="15" spans="1:31">
      <c r="A15" s="265">
        <v>500</v>
      </c>
      <c r="B15" s="266" t="s">
        <v>21</v>
      </c>
      <c r="C15" s="267">
        <v>599</v>
      </c>
      <c r="D15" s="288">
        <v>160603</v>
      </c>
      <c r="E15" s="288">
        <v>6441</v>
      </c>
      <c r="F15" s="288">
        <v>847</v>
      </c>
      <c r="G15" s="328">
        <v>161450</v>
      </c>
      <c r="H15" s="288">
        <v>442420</v>
      </c>
      <c r="I15" s="288">
        <v>246768</v>
      </c>
      <c r="J15" s="288">
        <v>40982</v>
      </c>
      <c r="K15" s="294">
        <v>483402</v>
      </c>
      <c r="L15" s="289">
        <v>603023</v>
      </c>
      <c r="M15" s="289">
        <v>253209</v>
      </c>
      <c r="N15" s="289">
        <v>41829</v>
      </c>
      <c r="O15" s="291">
        <v>644852</v>
      </c>
      <c r="AB15" s="28"/>
      <c r="AC15" s="28"/>
      <c r="AD15" s="29"/>
      <c r="AE15" s="39" t="s">
        <v>41</v>
      </c>
    </row>
    <row r="16" spans="1:31">
      <c r="A16" s="265">
        <v>600</v>
      </c>
      <c r="B16" s="266" t="s">
        <v>21</v>
      </c>
      <c r="C16" s="267">
        <v>699</v>
      </c>
      <c r="D16" s="279">
        <v>164905</v>
      </c>
      <c r="E16" s="279">
        <v>3069</v>
      </c>
      <c r="F16" s="279">
        <v>485</v>
      </c>
      <c r="G16" s="327">
        <v>165390</v>
      </c>
      <c r="H16" s="279">
        <v>410331</v>
      </c>
      <c r="I16" s="279">
        <v>258082</v>
      </c>
      <c r="J16" s="279">
        <v>37097</v>
      </c>
      <c r="K16" s="326">
        <v>447428</v>
      </c>
      <c r="L16" s="280">
        <v>575236</v>
      </c>
      <c r="M16" s="280">
        <v>261151</v>
      </c>
      <c r="N16" s="280">
        <v>37582</v>
      </c>
      <c r="O16" s="281">
        <v>612818</v>
      </c>
      <c r="AB16" s="28"/>
      <c r="AC16" s="28"/>
      <c r="AD16" s="29"/>
      <c r="AE16" s="39" t="s">
        <v>42</v>
      </c>
    </row>
    <row r="17" spans="1:31">
      <c r="A17" s="265">
        <v>700</v>
      </c>
      <c r="B17" s="266" t="s">
        <v>21</v>
      </c>
      <c r="C17" s="267">
        <v>799</v>
      </c>
      <c r="D17" s="288">
        <v>229837</v>
      </c>
      <c r="E17" s="288">
        <v>1623</v>
      </c>
      <c r="F17" s="288">
        <v>255</v>
      </c>
      <c r="G17" s="328">
        <v>230092</v>
      </c>
      <c r="H17" s="288">
        <v>696156</v>
      </c>
      <c r="I17" s="288">
        <v>200635</v>
      </c>
      <c r="J17" s="288">
        <v>27248</v>
      </c>
      <c r="K17" s="294">
        <v>723404</v>
      </c>
      <c r="L17" s="289">
        <v>925993</v>
      </c>
      <c r="M17" s="289">
        <v>202258</v>
      </c>
      <c r="N17" s="289">
        <v>27503</v>
      </c>
      <c r="O17" s="291">
        <v>953496</v>
      </c>
      <c r="AB17" s="28"/>
      <c r="AC17" s="28"/>
      <c r="AD17" s="29"/>
      <c r="AE17" s="39" t="s">
        <v>43</v>
      </c>
    </row>
    <row r="18" spans="1:31">
      <c r="A18" s="265">
        <v>800</v>
      </c>
      <c r="B18" s="266" t="s">
        <v>21</v>
      </c>
      <c r="C18" s="267">
        <v>899</v>
      </c>
      <c r="D18" s="279">
        <v>316272</v>
      </c>
      <c r="E18" s="279">
        <v>579</v>
      </c>
      <c r="F18" s="279">
        <v>122</v>
      </c>
      <c r="G18" s="327">
        <v>316394</v>
      </c>
      <c r="H18" s="279">
        <v>856165</v>
      </c>
      <c r="I18" s="279">
        <v>60208</v>
      </c>
      <c r="J18" s="279">
        <v>11463</v>
      </c>
      <c r="K18" s="326">
        <v>867628</v>
      </c>
      <c r="L18" s="280">
        <v>1172437</v>
      </c>
      <c r="M18" s="280">
        <v>60787</v>
      </c>
      <c r="N18" s="280">
        <v>11585</v>
      </c>
      <c r="O18" s="281">
        <v>1184022</v>
      </c>
      <c r="AB18" s="28"/>
      <c r="AC18" s="28"/>
      <c r="AD18" s="29"/>
      <c r="AE18" s="39" t="s">
        <v>44</v>
      </c>
    </row>
    <row r="19" spans="1:31">
      <c r="A19" s="265">
        <v>900</v>
      </c>
      <c r="B19" s="266" t="s">
        <v>21</v>
      </c>
      <c r="C19" s="267">
        <v>999</v>
      </c>
      <c r="D19" s="288">
        <v>320159</v>
      </c>
      <c r="E19" s="288">
        <v>147</v>
      </c>
      <c r="F19" s="288">
        <v>54</v>
      </c>
      <c r="G19" s="328">
        <v>320213</v>
      </c>
      <c r="H19" s="288">
        <v>432528</v>
      </c>
      <c r="I19" s="288">
        <v>11688</v>
      </c>
      <c r="J19" s="288">
        <v>3092</v>
      </c>
      <c r="K19" s="294">
        <v>435620</v>
      </c>
      <c r="L19" s="289">
        <v>752687</v>
      </c>
      <c r="M19" s="289">
        <v>11835</v>
      </c>
      <c r="N19" s="289">
        <v>3146</v>
      </c>
      <c r="O19" s="291">
        <v>755833</v>
      </c>
      <c r="AB19" s="28"/>
      <c r="AC19" s="28"/>
      <c r="AD19" s="29"/>
      <c r="AE19" s="39" t="s">
        <v>45</v>
      </c>
    </row>
    <row r="20" spans="1:31">
      <c r="A20" s="265">
        <v>1000</v>
      </c>
      <c r="B20" s="266" t="s">
        <v>21</v>
      </c>
      <c r="C20" s="267">
        <v>1099</v>
      </c>
      <c r="D20" s="279">
        <v>378872</v>
      </c>
      <c r="E20" s="279">
        <v>53</v>
      </c>
      <c r="F20" s="279">
        <v>8</v>
      </c>
      <c r="G20" s="327">
        <v>378880</v>
      </c>
      <c r="H20" s="279">
        <v>349571</v>
      </c>
      <c r="I20" s="279">
        <v>4321</v>
      </c>
      <c r="J20" s="279">
        <v>804</v>
      </c>
      <c r="K20" s="326">
        <v>350375</v>
      </c>
      <c r="L20" s="280">
        <v>728443</v>
      </c>
      <c r="M20" s="280">
        <v>4374</v>
      </c>
      <c r="N20" s="280">
        <v>812</v>
      </c>
      <c r="O20" s="281">
        <v>729255</v>
      </c>
      <c r="AB20" s="28"/>
      <c r="AC20" s="28"/>
      <c r="AD20" s="29"/>
      <c r="AE20" s="39" t="s">
        <v>46</v>
      </c>
    </row>
    <row r="21" spans="1:31">
      <c r="A21" s="265">
        <v>1100</v>
      </c>
      <c r="B21" s="266" t="s">
        <v>21</v>
      </c>
      <c r="C21" s="267">
        <v>1199</v>
      </c>
      <c r="D21" s="288">
        <v>433721</v>
      </c>
      <c r="E21" s="288">
        <v>27</v>
      </c>
      <c r="F21" s="288">
        <v>3</v>
      </c>
      <c r="G21" s="328">
        <v>433724</v>
      </c>
      <c r="H21" s="288">
        <v>305473</v>
      </c>
      <c r="I21" s="288">
        <v>2069</v>
      </c>
      <c r="J21" s="288">
        <v>296</v>
      </c>
      <c r="K21" s="294">
        <v>305769</v>
      </c>
      <c r="L21" s="289">
        <v>739194</v>
      </c>
      <c r="M21" s="289">
        <v>2096</v>
      </c>
      <c r="N21" s="289">
        <v>299</v>
      </c>
      <c r="O21" s="291">
        <v>739493</v>
      </c>
      <c r="AB21" s="28"/>
      <c r="AC21" s="28"/>
      <c r="AD21" s="29"/>
      <c r="AE21" s="39" t="s">
        <v>47</v>
      </c>
    </row>
    <row r="22" spans="1:31">
      <c r="A22" s="265">
        <v>1200</v>
      </c>
      <c r="B22" s="266" t="s">
        <v>21</v>
      </c>
      <c r="C22" s="267">
        <v>1299</v>
      </c>
      <c r="D22" s="279">
        <v>486236</v>
      </c>
      <c r="E22" s="279">
        <v>4</v>
      </c>
      <c r="F22" s="279">
        <v>0</v>
      </c>
      <c r="G22" s="327">
        <v>486236</v>
      </c>
      <c r="H22" s="279">
        <v>281833</v>
      </c>
      <c r="I22" s="279">
        <v>983</v>
      </c>
      <c r="J22" s="279">
        <v>95</v>
      </c>
      <c r="K22" s="326">
        <v>281928</v>
      </c>
      <c r="L22" s="280">
        <v>768069</v>
      </c>
      <c r="M22" s="280">
        <v>987</v>
      </c>
      <c r="N22" s="280">
        <v>95</v>
      </c>
      <c r="O22" s="281">
        <v>768164</v>
      </c>
      <c r="AB22" s="28"/>
      <c r="AC22" s="28"/>
      <c r="AD22" s="29"/>
      <c r="AE22" s="39" t="s">
        <v>48</v>
      </c>
    </row>
    <row r="23" spans="1:31">
      <c r="A23" s="265">
        <v>1300</v>
      </c>
      <c r="B23" s="266" t="s">
        <v>21</v>
      </c>
      <c r="C23" s="267">
        <v>1399</v>
      </c>
      <c r="D23" s="288">
        <v>559747</v>
      </c>
      <c r="E23" s="288">
        <v>2</v>
      </c>
      <c r="F23" s="288">
        <v>0</v>
      </c>
      <c r="G23" s="328">
        <v>559747</v>
      </c>
      <c r="H23" s="288">
        <v>281924</v>
      </c>
      <c r="I23" s="288">
        <v>608</v>
      </c>
      <c r="J23" s="288">
        <v>59</v>
      </c>
      <c r="K23" s="294">
        <v>281983</v>
      </c>
      <c r="L23" s="289">
        <v>841671</v>
      </c>
      <c r="M23" s="289">
        <v>610</v>
      </c>
      <c r="N23" s="289">
        <v>59</v>
      </c>
      <c r="O23" s="291">
        <v>841730</v>
      </c>
      <c r="S23" s="458" t="s">
        <v>73</v>
      </c>
      <c r="T23" s="458"/>
      <c r="U23" s="458"/>
      <c r="V23" s="458"/>
      <c r="W23" s="458"/>
      <c r="X23" s="458"/>
      <c r="Y23" s="458"/>
      <c r="Z23" s="458"/>
      <c r="AA23" s="458"/>
      <c r="AB23" s="28"/>
      <c r="AC23" s="28"/>
      <c r="AD23" s="29"/>
      <c r="AE23" s="39" t="s">
        <v>49</v>
      </c>
    </row>
    <row r="24" spans="1:31">
      <c r="A24" s="265">
        <v>1400</v>
      </c>
      <c r="B24" s="266" t="s">
        <v>21</v>
      </c>
      <c r="C24" s="267">
        <v>1499</v>
      </c>
      <c r="D24" s="279">
        <v>555363</v>
      </c>
      <c r="E24" s="279">
        <v>0</v>
      </c>
      <c r="F24" s="279">
        <v>0</v>
      </c>
      <c r="G24" s="327">
        <v>555363</v>
      </c>
      <c r="H24" s="279">
        <v>239775</v>
      </c>
      <c r="I24" s="279">
        <v>270</v>
      </c>
      <c r="J24" s="279">
        <v>32</v>
      </c>
      <c r="K24" s="326">
        <v>239807</v>
      </c>
      <c r="L24" s="280">
        <v>795138</v>
      </c>
      <c r="M24" s="280">
        <v>270</v>
      </c>
      <c r="N24" s="280">
        <v>32</v>
      </c>
      <c r="O24" s="281">
        <v>795170</v>
      </c>
      <c r="S24" s="458" t="s">
        <v>87</v>
      </c>
      <c r="T24" s="458"/>
      <c r="U24" s="458"/>
      <c r="V24" s="458"/>
      <c r="W24" s="458"/>
      <c r="X24" s="458"/>
      <c r="Y24" s="458"/>
      <c r="Z24" s="458"/>
      <c r="AB24" s="28"/>
      <c r="AC24" s="28"/>
      <c r="AD24" s="29"/>
      <c r="AE24" s="39" t="s">
        <v>50</v>
      </c>
    </row>
    <row r="25" spans="1:31">
      <c r="A25" s="265">
        <v>1500</v>
      </c>
      <c r="B25" s="266" t="s">
        <v>22</v>
      </c>
      <c r="C25" s="267">
        <v>1599</v>
      </c>
      <c r="D25" s="288">
        <v>444997</v>
      </c>
      <c r="E25" s="288">
        <v>1</v>
      </c>
      <c r="F25" s="288">
        <v>0</v>
      </c>
      <c r="G25" s="328">
        <v>444997</v>
      </c>
      <c r="H25" s="288">
        <v>177087</v>
      </c>
      <c r="I25" s="288">
        <v>117</v>
      </c>
      <c r="J25" s="288">
        <v>18</v>
      </c>
      <c r="K25" s="294">
        <v>177105</v>
      </c>
      <c r="L25" s="289">
        <v>622084</v>
      </c>
      <c r="M25" s="289">
        <v>118</v>
      </c>
      <c r="N25" s="289">
        <v>18</v>
      </c>
      <c r="O25" s="291">
        <v>622102</v>
      </c>
      <c r="S25" s="459" t="s">
        <v>88</v>
      </c>
      <c r="T25" s="459"/>
      <c r="U25" s="459"/>
      <c r="V25" s="459"/>
      <c r="W25" s="459"/>
      <c r="X25" s="459"/>
      <c r="Y25" s="459"/>
      <c r="Z25" s="459"/>
      <c r="AA25" s="459"/>
      <c r="AB25" s="28"/>
      <c r="AC25" s="28"/>
      <c r="AD25" s="29"/>
      <c r="AE25" s="39" t="s">
        <v>51</v>
      </c>
    </row>
    <row r="26" spans="1:31">
      <c r="A26" s="265">
        <v>1600</v>
      </c>
      <c r="B26" s="266" t="s">
        <v>22</v>
      </c>
      <c r="C26" s="267">
        <v>1699</v>
      </c>
      <c r="D26" s="279">
        <v>325800</v>
      </c>
      <c r="E26" s="279">
        <v>0</v>
      </c>
      <c r="F26" s="279">
        <v>0</v>
      </c>
      <c r="G26" s="327">
        <v>325800</v>
      </c>
      <c r="H26" s="279">
        <v>123402</v>
      </c>
      <c r="I26" s="279">
        <v>50</v>
      </c>
      <c r="J26" s="279">
        <v>11</v>
      </c>
      <c r="K26" s="326">
        <v>123413</v>
      </c>
      <c r="L26" s="280">
        <v>449202</v>
      </c>
      <c r="M26" s="280">
        <v>50</v>
      </c>
      <c r="N26" s="280">
        <v>11</v>
      </c>
      <c r="O26" s="281">
        <v>449213</v>
      </c>
      <c r="S26" s="459"/>
      <c r="T26" s="459"/>
      <c r="U26" s="459"/>
      <c r="V26" s="459"/>
      <c r="W26" s="459"/>
      <c r="X26" s="459"/>
      <c r="Y26" s="459"/>
      <c r="Z26" s="459"/>
      <c r="AA26" s="459"/>
      <c r="AB26" s="28"/>
      <c r="AC26" s="28"/>
      <c r="AD26" s="29"/>
      <c r="AE26" s="39" t="s">
        <v>52</v>
      </c>
    </row>
    <row r="27" spans="1:31">
      <c r="A27" s="265">
        <v>1700</v>
      </c>
      <c r="B27" s="266" t="s">
        <v>22</v>
      </c>
      <c r="C27" s="267">
        <v>1799</v>
      </c>
      <c r="D27" s="288">
        <v>231140</v>
      </c>
      <c r="E27" s="288">
        <v>0</v>
      </c>
      <c r="F27" s="288">
        <v>0</v>
      </c>
      <c r="G27" s="328">
        <v>231140</v>
      </c>
      <c r="H27" s="288">
        <v>80042</v>
      </c>
      <c r="I27" s="288">
        <v>24</v>
      </c>
      <c r="J27" s="288">
        <v>2</v>
      </c>
      <c r="K27" s="328">
        <v>80044</v>
      </c>
      <c r="L27" s="291">
        <v>311182</v>
      </c>
      <c r="M27" s="291">
        <v>24</v>
      </c>
      <c r="N27" s="291">
        <v>2</v>
      </c>
      <c r="O27" s="291">
        <v>311184</v>
      </c>
      <c r="AA27" s="89"/>
      <c r="AB27" s="28"/>
      <c r="AC27" s="28"/>
      <c r="AD27" s="29"/>
      <c r="AE27" s="39" t="s">
        <v>53</v>
      </c>
    </row>
    <row r="28" spans="1:31">
      <c r="A28" s="265">
        <v>1800</v>
      </c>
      <c r="B28" s="266" t="s">
        <v>22</v>
      </c>
      <c r="C28" s="267">
        <v>1899</v>
      </c>
      <c r="D28" s="279">
        <v>101997</v>
      </c>
      <c r="E28" s="279">
        <v>0</v>
      </c>
      <c r="F28" s="279">
        <v>0</v>
      </c>
      <c r="G28" s="327">
        <v>101997</v>
      </c>
      <c r="H28" s="279">
        <v>35082</v>
      </c>
      <c r="I28" s="279">
        <v>16</v>
      </c>
      <c r="J28" s="279">
        <v>5</v>
      </c>
      <c r="K28" s="327">
        <v>35087</v>
      </c>
      <c r="L28" s="281">
        <v>137079</v>
      </c>
      <c r="M28" s="281">
        <v>16</v>
      </c>
      <c r="N28" s="281">
        <v>5</v>
      </c>
      <c r="O28" s="281">
        <v>137084</v>
      </c>
      <c r="AB28" s="28"/>
      <c r="AC28" s="28"/>
      <c r="AD28" s="29"/>
      <c r="AE28" s="40"/>
    </row>
    <row r="29" spans="1:31">
      <c r="A29" s="265">
        <v>1900</v>
      </c>
      <c r="B29" s="266" t="s">
        <v>22</v>
      </c>
      <c r="C29" s="267">
        <v>1999</v>
      </c>
      <c r="D29" s="288">
        <v>57909</v>
      </c>
      <c r="E29" s="288">
        <v>0</v>
      </c>
      <c r="F29" s="288">
        <v>0</v>
      </c>
      <c r="G29" s="328">
        <v>57909</v>
      </c>
      <c r="H29" s="288">
        <v>20657</v>
      </c>
      <c r="I29" s="288">
        <v>4</v>
      </c>
      <c r="J29" s="288">
        <v>5</v>
      </c>
      <c r="K29" s="294">
        <v>20662</v>
      </c>
      <c r="L29" s="289">
        <v>78566</v>
      </c>
      <c r="M29" s="289">
        <v>4</v>
      </c>
      <c r="N29" s="289">
        <v>5</v>
      </c>
      <c r="O29" s="291">
        <v>78571</v>
      </c>
      <c r="Q29" s="35"/>
    </row>
    <row r="30" spans="1:31">
      <c r="A30" s="265">
        <v>2000</v>
      </c>
      <c r="B30" s="266" t="s">
        <v>23</v>
      </c>
      <c r="C30" s="268" t="s">
        <v>24</v>
      </c>
      <c r="D30" s="279">
        <v>56420</v>
      </c>
      <c r="E30" s="279">
        <v>0</v>
      </c>
      <c r="F30" s="279">
        <v>0</v>
      </c>
      <c r="G30" s="327">
        <v>56420</v>
      </c>
      <c r="H30" s="279">
        <v>26090</v>
      </c>
      <c r="I30" s="279">
        <v>4</v>
      </c>
      <c r="J30" s="279">
        <v>1</v>
      </c>
      <c r="K30" s="327">
        <v>26091</v>
      </c>
      <c r="L30" s="280">
        <v>82510</v>
      </c>
      <c r="M30" s="280">
        <v>4</v>
      </c>
      <c r="N30" s="280">
        <v>1</v>
      </c>
      <c r="O30" s="281">
        <v>82511</v>
      </c>
      <c r="Q30" s="36"/>
      <c r="R30" s="30"/>
    </row>
    <row r="31" spans="1:31">
      <c r="A31" s="269"/>
      <c r="B31" s="270" t="s">
        <v>25</v>
      </c>
      <c r="C31" s="271"/>
      <c r="D31" s="329">
        <v>6743842</v>
      </c>
      <c r="E31" s="329">
        <v>6743842</v>
      </c>
      <c r="F31" s="329">
        <v>31451</v>
      </c>
      <c r="G31" s="328">
        <v>6775293</v>
      </c>
      <c r="H31" s="418">
        <v>7964992</v>
      </c>
      <c r="I31" s="329">
        <v>7964992</v>
      </c>
      <c r="J31" s="329">
        <v>648734</v>
      </c>
      <c r="K31" s="329">
        <v>8613726</v>
      </c>
      <c r="L31" s="329">
        <v>14708834</v>
      </c>
      <c r="M31" s="329">
        <v>14708834</v>
      </c>
      <c r="N31" s="329">
        <v>680185</v>
      </c>
      <c r="O31" s="328">
        <v>15389019</v>
      </c>
      <c r="Q31" s="35"/>
    </row>
    <row r="32" spans="1:31">
      <c r="A32" s="269"/>
      <c r="B32" s="272" t="s">
        <v>26</v>
      </c>
      <c r="C32" s="271"/>
      <c r="D32" s="282">
        <v>946.82904808264027</v>
      </c>
      <c r="E32" s="282">
        <v>8.5262368305779592</v>
      </c>
      <c r="F32" s="282">
        <v>229.3198057295468</v>
      </c>
      <c r="G32" s="283">
        <v>951.98507638558965</v>
      </c>
      <c r="H32" s="419">
        <v>690.20711447415863</v>
      </c>
      <c r="I32" s="282">
        <v>105.01293360620768</v>
      </c>
      <c r="J32" s="282">
        <v>312.30983695937186</v>
      </c>
      <c r="K32" s="282">
        <v>758.8505940135376</v>
      </c>
      <c r="L32" s="282">
        <v>807.86550765408322</v>
      </c>
      <c r="M32" s="282">
        <v>60.774822131378592</v>
      </c>
      <c r="N32" s="282">
        <v>308.47246996037973</v>
      </c>
      <c r="O32" s="283">
        <v>843.88153110409144</v>
      </c>
      <c r="Q32" s="150"/>
      <c r="R32" s="150"/>
      <c r="S32" s="150"/>
      <c r="T32" s="150"/>
    </row>
    <row r="33" spans="1:19" ht="15" customHeight="1">
      <c r="A33" s="269"/>
      <c r="B33" s="270" t="s">
        <v>27</v>
      </c>
      <c r="C33" s="271"/>
      <c r="D33" s="446"/>
      <c r="E33" s="292"/>
      <c r="F33" s="293"/>
      <c r="G33" s="293"/>
      <c r="H33" s="420"/>
      <c r="I33" s="292"/>
      <c r="J33" s="292"/>
      <c r="K33" s="292"/>
      <c r="L33" s="289"/>
      <c r="M33" s="289"/>
      <c r="N33" s="289"/>
      <c r="O33" s="295"/>
    </row>
    <row r="34" spans="1:19" ht="15" customHeight="1">
      <c r="A34" s="273"/>
      <c r="B34" s="274" t="s">
        <v>28</v>
      </c>
      <c r="C34" s="275"/>
      <c r="D34" s="519">
        <v>6743842</v>
      </c>
      <c r="E34" s="520"/>
      <c r="F34" s="284">
        <v>31451</v>
      </c>
      <c r="G34" s="284">
        <v>6775293</v>
      </c>
      <c r="H34" s="519">
        <v>7964992</v>
      </c>
      <c r="I34" s="520"/>
      <c r="J34" s="284">
        <v>648734</v>
      </c>
      <c r="K34" s="284">
        <v>8613726</v>
      </c>
      <c r="L34" s="519">
        <v>14708834</v>
      </c>
      <c r="M34" s="520"/>
      <c r="N34" s="284">
        <v>680185</v>
      </c>
      <c r="O34" s="285">
        <v>15389019</v>
      </c>
      <c r="R34" s="30"/>
    </row>
    <row r="35" spans="1:19">
      <c r="A35" s="521" t="s">
        <v>29</v>
      </c>
      <c r="B35" s="521"/>
      <c r="C35" s="521"/>
      <c r="D35" s="25"/>
      <c r="E35" s="25"/>
      <c r="F35" s="25"/>
      <c r="G35" s="25"/>
      <c r="H35" s="25"/>
      <c r="I35" s="32"/>
      <c r="J35" s="25"/>
      <c r="K35" s="25"/>
      <c r="L35" s="25"/>
      <c r="M35" s="25"/>
      <c r="N35" s="25"/>
    </row>
    <row r="36" spans="1:19" ht="15" customHeight="1">
      <c r="A36" s="463" t="s">
        <v>54</v>
      </c>
      <c r="B36" s="464"/>
      <c r="C36" s="465"/>
      <c r="D36" s="260" t="s">
        <v>0</v>
      </c>
      <c r="E36" s="320"/>
      <c r="F36" s="320"/>
      <c r="G36" s="322"/>
      <c r="H36" s="320" t="s">
        <v>1</v>
      </c>
      <c r="I36" s="320"/>
      <c r="J36" s="274"/>
      <c r="K36" s="274"/>
      <c r="L36" s="321" t="s">
        <v>2</v>
      </c>
      <c r="M36" s="274"/>
      <c r="N36" s="274"/>
      <c r="O36" s="322"/>
    </row>
    <row r="37" spans="1:19" ht="45" customHeight="1">
      <c r="A37" s="512"/>
      <c r="B37" s="513"/>
      <c r="C37" s="514"/>
      <c r="D37" s="475" t="s">
        <v>17</v>
      </c>
      <c r="E37" s="477"/>
      <c r="F37" s="323" t="s">
        <v>18</v>
      </c>
      <c r="G37" s="264" t="s">
        <v>19</v>
      </c>
      <c r="H37" s="475" t="s">
        <v>17</v>
      </c>
      <c r="I37" s="477"/>
      <c r="J37" s="323" t="s">
        <v>18</v>
      </c>
      <c r="K37" s="264" t="s">
        <v>19</v>
      </c>
      <c r="L37" s="475" t="s">
        <v>17</v>
      </c>
      <c r="M37" s="477"/>
      <c r="N37" s="323" t="s">
        <v>18</v>
      </c>
      <c r="O37" s="264" t="s">
        <v>19</v>
      </c>
    </row>
    <row r="38" spans="1:19" ht="45">
      <c r="A38" s="466"/>
      <c r="B38" s="467"/>
      <c r="C38" s="468"/>
      <c r="D38" s="324" t="s">
        <v>32</v>
      </c>
      <c r="E38" s="324" t="s">
        <v>33</v>
      </c>
      <c r="F38" s="324" t="s">
        <v>33</v>
      </c>
      <c r="G38" s="324" t="s">
        <v>34</v>
      </c>
      <c r="H38" s="324" t="s">
        <v>32</v>
      </c>
      <c r="I38" s="324" t="s">
        <v>33</v>
      </c>
      <c r="J38" s="324" t="s">
        <v>33</v>
      </c>
      <c r="K38" s="324" t="s">
        <v>34</v>
      </c>
      <c r="L38" s="324" t="s">
        <v>32</v>
      </c>
      <c r="M38" s="324" t="s">
        <v>33</v>
      </c>
      <c r="N38" s="324" t="s">
        <v>33</v>
      </c>
      <c r="O38" s="325" t="s">
        <v>34</v>
      </c>
      <c r="Q38" s="33"/>
    </row>
    <row r="39" spans="1:19">
      <c r="A39" s="469" t="s">
        <v>20</v>
      </c>
      <c r="B39" s="470"/>
      <c r="C39" s="471"/>
      <c r="D39" s="296">
        <v>0.12219444049845771</v>
      </c>
      <c r="E39" s="296">
        <v>0.97328837182128525</v>
      </c>
      <c r="F39" s="296">
        <v>0.25512702298814027</v>
      </c>
      <c r="G39" s="296">
        <v>0.12281151531011279</v>
      </c>
      <c r="H39" s="296">
        <v>9.2411015604284344E-2</v>
      </c>
      <c r="I39" s="296">
        <v>0.78009707982129795</v>
      </c>
      <c r="J39" s="296">
        <v>0.19074073503161543</v>
      </c>
      <c r="K39" s="296">
        <v>9.9816618267170323E-2</v>
      </c>
      <c r="L39" s="296">
        <v>0.10606639520168627</v>
      </c>
      <c r="M39" s="296">
        <v>0.86867320686330407</v>
      </c>
      <c r="N39" s="296">
        <v>0.19371788557524791</v>
      </c>
      <c r="O39" s="332">
        <v>0.1099405361706292</v>
      </c>
    </row>
    <row r="40" spans="1:19">
      <c r="A40" s="265">
        <v>100</v>
      </c>
      <c r="B40" s="266" t="s">
        <v>21</v>
      </c>
      <c r="C40" s="267">
        <v>199</v>
      </c>
      <c r="D40" s="286">
        <v>6.4413430801018176E-2</v>
      </c>
      <c r="E40" s="286">
        <v>5.3921785237554497E-3</v>
      </c>
      <c r="F40" s="286">
        <v>0.24838637881148454</v>
      </c>
      <c r="G40" s="286">
        <v>6.5267435666619883E-2</v>
      </c>
      <c r="H40" s="286">
        <v>8.8002222726651827E-2</v>
      </c>
      <c r="I40" s="286">
        <v>2.3636181932135025E-2</v>
      </c>
      <c r="J40" s="286">
        <v>0.17579470168050387</v>
      </c>
      <c r="K40" s="286">
        <v>9.4614223856203453E-2</v>
      </c>
      <c r="L40" s="286">
        <v>7.7187015639716916E-2</v>
      </c>
      <c r="M40" s="286">
        <v>1.5271502826124763E-2</v>
      </c>
      <c r="N40" s="286">
        <v>0.17915126031888384</v>
      </c>
      <c r="O40" s="287">
        <v>8.1693771383348088E-2</v>
      </c>
    </row>
    <row r="41" spans="1:19">
      <c r="A41" s="265">
        <v>200</v>
      </c>
      <c r="B41" s="266" t="s">
        <v>21</v>
      </c>
      <c r="C41" s="267">
        <v>299</v>
      </c>
      <c r="D41" s="296">
        <v>4.0533719502918369E-2</v>
      </c>
      <c r="E41" s="296">
        <v>5.6568644401811313E-3</v>
      </c>
      <c r="F41" s="296">
        <v>0.13633906712028235</v>
      </c>
      <c r="G41" s="296">
        <v>4.0978449197695214E-2</v>
      </c>
      <c r="H41" s="296">
        <v>8.6560664467710699E-2</v>
      </c>
      <c r="I41" s="296">
        <v>2.4851374615316627E-2</v>
      </c>
      <c r="J41" s="296">
        <v>0.13037084536959678</v>
      </c>
      <c r="K41" s="296">
        <v>8.9860183618564141E-2</v>
      </c>
      <c r="L41" s="296">
        <v>6.5457805832875665E-2</v>
      </c>
      <c r="M41" s="296">
        <v>1.6050898392081927E-2</v>
      </c>
      <c r="N41" s="296">
        <v>0.13064680932393394</v>
      </c>
      <c r="O41" s="297">
        <v>6.8339118952286698E-2</v>
      </c>
      <c r="P41" s="33"/>
    </row>
    <row r="42" spans="1:19">
      <c r="A42" s="265">
        <v>300</v>
      </c>
      <c r="B42" s="266" t="s">
        <v>21</v>
      </c>
      <c r="C42" s="267">
        <v>399</v>
      </c>
      <c r="D42" s="286">
        <v>3.1653469935980116E-2</v>
      </c>
      <c r="E42" s="286">
        <v>1.1731739859860299E-2</v>
      </c>
      <c r="F42" s="286">
        <v>0.25137515500302055</v>
      </c>
      <c r="G42" s="286">
        <v>3.2673420913309582E-2</v>
      </c>
      <c r="H42" s="286">
        <v>7.3721103549131001E-2</v>
      </c>
      <c r="I42" s="286">
        <v>4.3220759041565894E-2</v>
      </c>
      <c r="J42" s="286">
        <v>0.24469196928170869</v>
      </c>
      <c r="K42" s="286">
        <v>8.6597600155844293E-2</v>
      </c>
      <c r="L42" s="286">
        <v>5.4433546534008066E-2</v>
      </c>
      <c r="M42" s="286">
        <v>2.8783382829665492E-2</v>
      </c>
      <c r="N42" s="286">
        <v>0.24500099237707387</v>
      </c>
      <c r="O42" s="287">
        <v>6.2856508267356087E-2</v>
      </c>
      <c r="P42" s="33"/>
    </row>
    <row r="43" spans="1:19">
      <c r="A43" s="265">
        <v>400</v>
      </c>
      <c r="B43" s="266" t="s">
        <v>21</v>
      </c>
      <c r="C43" s="267">
        <v>499</v>
      </c>
      <c r="D43" s="296">
        <v>2.5888951728109882E-2</v>
      </c>
      <c r="E43" s="296">
        <v>2.1594515411244805E-3</v>
      </c>
      <c r="F43" s="296">
        <v>5.2367174334679342E-2</v>
      </c>
      <c r="G43" s="296">
        <v>2.6011863988760337E-2</v>
      </c>
      <c r="H43" s="296">
        <v>6.1873634022482381E-2</v>
      </c>
      <c r="I43" s="296">
        <v>2.9531981953026445E-2</v>
      </c>
      <c r="J43" s="296">
        <v>7.1560917109323705E-2</v>
      </c>
      <c r="K43" s="296">
        <v>6.2603221880983911E-2</v>
      </c>
      <c r="L43" s="296">
        <v>4.5375044684031376E-2</v>
      </c>
      <c r="M43" s="296">
        <v>1.6981971514533376E-2</v>
      </c>
      <c r="N43" s="296">
        <v>7.0673419731396611E-2</v>
      </c>
      <c r="O43" s="297">
        <v>4.649321701402799E-2</v>
      </c>
    </row>
    <row r="44" spans="1:19">
      <c r="A44" s="265">
        <v>500</v>
      </c>
      <c r="B44" s="266" t="s">
        <v>21</v>
      </c>
      <c r="C44" s="267">
        <v>599</v>
      </c>
      <c r="D44" s="286">
        <v>2.3814763157262581E-2</v>
      </c>
      <c r="E44" s="286">
        <v>9.5509355053098816E-4</v>
      </c>
      <c r="F44" s="286">
        <v>2.693078121522368E-2</v>
      </c>
      <c r="G44" s="286">
        <v>2.3829227754430693E-2</v>
      </c>
      <c r="H44" s="286">
        <v>5.5545567402955333E-2</v>
      </c>
      <c r="I44" s="286">
        <v>3.0981575373835907E-2</v>
      </c>
      <c r="J44" s="286">
        <v>6.3172270915352061E-2</v>
      </c>
      <c r="K44" s="286">
        <v>5.6119964809653804E-2</v>
      </c>
      <c r="L44" s="286">
        <v>4.0997335342828671E-2</v>
      </c>
      <c r="M44" s="286">
        <v>1.7214756791734818E-2</v>
      </c>
      <c r="N44" s="286">
        <v>6.1496504627417542E-2</v>
      </c>
      <c r="O44" s="287">
        <v>4.1903385784370008E-2</v>
      </c>
    </row>
    <row r="45" spans="1:19">
      <c r="A45" s="265">
        <v>600</v>
      </c>
      <c r="B45" s="266" t="s">
        <v>21</v>
      </c>
      <c r="C45" s="267">
        <v>699</v>
      </c>
      <c r="D45" s="333">
        <v>2.4452678458362458E-2</v>
      </c>
      <c r="E45" s="296">
        <v>4.550818361402892E-4</v>
      </c>
      <c r="F45" s="296">
        <v>1.5420813328669994E-2</v>
      </c>
      <c r="G45" s="296">
        <v>2.4410752420596423E-2</v>
      </c>
      <c r="H45" s="333">
        <v>5.1516812571814258E-2</v>
      </c>
      <c r="I45" s="296">
        <v>3.2402041332872653E-2</v>
      </c>
      <c r="J45" s="296">
        <v>5.7183683913591701E-2</v>
      </c>
      <c r="K45" s="296">
        <v>5.1943607214810408E-2</v>
      </c>
      <c r="L45" s="296">
        <v>3.9108198515259603E-2</v>
      </c>
      <c r="M45" s="296">
        <v>1.7754704417766901E-2</v>
      </c>
      <c r="N45" s="296">
        <v>5.525261509736322E-2</v>
      </c>
      <c r="O45" s="297">
        <v>3.9821771615201722E-2</v>
      </c>
      <c r="P45" s="33"/>
      <c r="Q45" s="33"/>
      <c r="R45" s="33"/>
      <c r="S45" s="33"/>
    </row>
    <row r="46" spans="1:19">
      <c r="A46" s="265">
        <v>700</v>
      </c>
      <c r="B46" s="266" t="s">
        <v>21</v>
      </c>
      <c r="C46" s="267">
        <v>799</v>
      </c>
      <c r="D46" s="286">
        <v>3.408101791234136E-2</v>
      </c>
      <c r="E46" s="286">
        <v>2.4066400132150191E-4</v>
      </c>
      <c r="F46" s="286">
        <v>8.1078503068264928E-3</v>
      </c>
      <c r="G46" s="286">
        <v>3.3960450123706826E-2</v>
      </c>
      <c r="H46" s="286">
        <v>8.7401971025206304E-2</v>
      </c>
      <c r="I46" s="286">
        <v>2.5189604710211887E-2</v>
      </c>
      <c r="J46" s="286">
        <v>4.2001806595615462E-2</v>
      </c>
      <c r="K46" s="286">
        <v>8.398270388447461E-2</v>
      </c>
      <c r="L46" s="286">
        <v>6.2954888198479914E-2</v>
      </c>
      <c r="M46" s="286">
        <v>1.3750784052631228E-2</v>
      </c>
      <c r="N46" s="286">
        <v>4.0434587648948445E-2</v>
      </c>
      <c r="O46" s="287">
        <v>6.1959505021080288E-2</v>
      </c>
      <c r="P46" s="33"/>
    </row>
    <row r="47" spans="1:19">
      <c r="A47" s="265">
        <v>800</v>
      </c>
      <c r="B47" s="266" t="s">
        <v>21</v>
      </c>
      <c r="C47" s="267">
        <v>899</v>
      </c>
      <c r="D47" s="296">
        <v>4.689789588783367E-2</v>
      </c>
      <c r="E47" s="296">
        <v>8.5856103983456312E-5</v>
      </c>
      <c r="F47" s="296">
        <v>3.8790499507169885E-3</v>
      </c>
      <c r="G47" s="296">
        <v>4.6698201834223255E-2</v>
      </c>
      <c r="H47" s="296">
        <v>0.10749100564068363</v>
      </c>
      <c r="I47" s="296">
        <v>7.5590785276369397E-3</v>
      </c>
      <c r="J47" s="296">
        <v>1.7669799948823402E-2</v>
      </c>
      <c r="K47" s="296">
        <v>0.10072621302326078</v>
      </c>
      <c r="L47" s="296">
        <v>7.9709717303220642E-2</v>
      </c>
      <c r="M47" s="296">
        <v>4.1326865202231527E-3</v>
      </c>
      <c r="N47" s="296">
        <v>1.7032130964369986E-2</v>
      </c>
      <c r="O47" s="297">
        <v>7.6939407248766148E-2</v>
      </c>
    </row>
    <row r="48" spans="1:19">
      <c r="A48" s="265">
        <v>900</v>
      </c>
      <c r="B48" s="266" t="s">
        <v>21</v>
      </c>
      <c r="C48" s="267">
        <v>999</v>
      </c>
      <c r="D48" s="286">
        <v>4.7474273566907407E-2</v>
      </c>
      <c r="E48" s="286">
        <v>2.1797663705644349E-5</v>
      </c>
      <c r="F48" s="286">
        <v>1.7169565355632571E-3</v>
      </c>
      <c r="G48" s="286">
        <v>4.7261867494143794E-2</v>
      </c>
      <c r="H48" s="286">
        <v>5.4303632696680676E-2</v>
      </c>
      <c r="I48" s="286">
        <v>1.4674214362048322E-3</v>
      </c>
      <c r="J48" s="286">
        <v>4.7662061800368104E-3</v>
      </c>
      <c r="K48" s="286">
        <v>5.0572771875957045E-2</v>
      </c>
      <c r="L48" s="286">
        <v>5.1172445076203867E-2</v>
      </c>
      <c r="M48" s="286">
        <v>8.0461850341094336E-4</v>
      </c>
      <c r="N48" s="286">
        <v>4.6252122584296918E-3</v>
      </c>
      <c r="O48" s="287">
        <v>4.9115086543203304E-2</v>
      </c>
      <c r="Q48" s="33"/>
    </row>
    <row r="49" spans="1:31">
      <c r="A49" s="265">
        <v>1000</v>
      </c>
      <c r="B49" s="266" t="s">
        <v>21</v>
      </c>
      <c r="C49" s="267">
        <v>1099</v>
      </c>
      <c r="D49" s="296">
        <v>5.6180438391053647E-2</v>
      </c>
      <c r="E49" s="296">
        <v>7.8590216081574872E-6</v>
      </c>
      <c r="F49" s="296">
        <v>2.5436393119455659E-4</v>
      </c>
      <c r="G49" s="296">
        <v>5.592082881138867E-2</v>
      </c>
      <c r="H49" s="296">
        <v>4.3888430773062925E-2</v>
      </c>
      <c r="I49" s="296">
        <v>5.4249897551686182E-4</v>
      </c>
      <c r="J49" s="296">
        <v>1.2393369239164279E-3</v>
      </c>
      <c r="K49" s="296">
        <v>4.0676357710937174E-2</v>
      </c>
      <c r="L49" s="296">
        <v>4.9524183902000661E-2</v>
      </c>
      <c r="M49" s="296">
        <v>2.9737231380815092E-4</v>
      </c>
      <c r="N49" s="296">
        <v>1.1937928651763858E-3</v>
      </c>
      <c r="O49" s="297">
        <v>4.7388010892702129E-2</v>
      </c>
      <c r="P49" s="33"/>
      <c r="Q49" s="33"/>
    </row>
    <row r="50" spans="1:31">
      <c r="A50" s="265">
        <v>1100</v>
      </c>
      <c r="B50" s="266" t="s">
        <v>21</v>
      </c>
      <c r="C50" s="267">
        <v>1199</v>
      </c>
      <c r="D50" s="286">
        <v>6.4313636054937229E-2</v>
      </c>
      <c r="E50" s="286">
        <v>4.0036525173632474E-6</v>
      </c>
      <c r="F50" s="286">
        <v>9.538647419795873E-5</v>
      </c>
      <c r="G50" s="286">
        <v>6.4015534088341278E-2</v>
      </c>
      <c r="H50" s="286">
        <v>3.8351953146971145E-2</v>
      </c>
      <c r="I50" s="286">
        <v>2.5976171727479453E-4</v>
      </c>
      <c r="J50" s="286">
        <v>4.5627329537221729E-4</v>
      </c>
      <c r="K50" s="286">
        <v>3.549787861838187E-2</v>
      </c>
      <c r="L50" s="286">
        <v>5.0255105197325636E-2</v>
      </c>
      <c r="M50" s="286">
        <v>1.4249939866069601E-4</v>
      </c>
      <c r="N50" s="286">
        <v>4.3958628902430959E-4</v>
      </c>
      <c r="O50" s="287">
        <v>4.8053290466403352E-2</v>
      </c>
      <c r="P50" s="33"/>
    </row>
    <row r="51" spans="1:31">
      <c r="A51" s="265">
        <v>1200</v>
      </c>
      <c r="B51" s="266" t="s">
        <v>21</v>
      </c>
      <c r="C51" s="267">
        <v>1299</v>
      </c>
      <c r="D51" s="296">
        <v>7.2100740201208741E-2</v>
      </c>
      <c r="E51" s="296">
        <v>5.9313370627603667E-7</v>
      </c>
      <c r="F51" s="296">
        <v>0</v>
      </c>
      <c r="G51" s="296">
        <v>7.1766047608568362E-2</v>
      </c>
      <c r="H51" s="296">
        <v>3.5383965231854594E-2</v>
      </c>
      <c r="I51" s="296">
        <v>1.2341506432147077E-4</v>
      </c>
      <c r="J51" s="296">
        <v>1.4643906439311028E-4</v>
      </c>
      <c r="K51" s="296">
        <v>3.2730086840468339E-2</v>
      </c>
      <c r="L51" s="296">
        <v>5.2218211178397964E-2</v>
      </c>
      <c r="M51" s="296">
        <v>6.7102531716654087E-5</v>
      </c>
      <c r="N51" s="296">
        <v>1.3966788447260673E-4</v>
      </c>
      <c r="O51" s="297">
        <v>4.9916372187206993E-2</v>
      </c>
    </row>
    <row r="52" spans="1:31">
      <c r="A52" s="265">
        <v>1300</v>
      </c>
      <c r="B52" s="266" t="s">
        <v>21</v>
      </c>
      <c r="C52" s="267">
        <v>1399</v>
      </c>
      <c r="D52" s="286">
        <v>8.3001203171723187E-2</v>
      </c>
      <c r="E52" s="286">
        <v>2.9656685313801834E-7</v>
      </c>
      <c r="F52" s="286">
        <v>0</v>
      </c>
      <c r="G52" s="286">
        <v>8.2615910485347277E-2</v>
      </c>
      <c r="H52" s="286">
        <v>3.5395390227636138E-2</v>
      </c>
      <c r="I52" s="286">
        <v>7.6334037749190456E-5</v>
      </c>
      <c r="J52" s="286">
        <v>9.0946366307300064E-5</v>
      </c>
      <c r="K52" s="286">
        <v>3.2736471998296671E-2</v>
      </c>
      <c r="L52" s="286">
        <v>5.7222142829268449E-2</v>
      </c>
      <c r="M52" s="286">
        <v>4.1471676136939206E-5</v>
      </c>
      <c r="N52" s="286">
        <v>8.6741107198776808E-5</v>
      </c>
      <c r="O52" s="287">
        <v>5.4696793863208568E-2</v>
      </c>
      <c r="Q52" s="33"/>
    </row>
    <row r="53" spans="1:31">
      <c r="A53" s="265">
        <v>1400</v>
      </c>
      <c r="B53" s="266" t="s">
        <v>21</v>
      </c>
      <c r="C53" s="267">
        <v>1499</v>
      </c>
      <c r="D53" s="296">
        <v>8.2351128629644652E-2</v>
      </c>
      <c r="E53" s="296">
        <v>0</v>
      </c>
      <c r="F53" s="296">
        <v>0</v>
      </c>
      <c r="G53" s="296">
        <v>8.1968853597918195E-2</v>
      </c>
      <c r="H53" s="296">
        <v>3.0103608390316023E-2</v>
      </c>
      <c r="I53" s="296">
        <v>3.3898339132041812E-5</v>
      </c>
      <c r="J53" s="296">
        <v>4.9326842742942408E-5</v>
      </c>
      <c r="K53" s="296">
        <v>2.7840100787974914E-2</v>
      </c>
      <c r="L53" s="296">
        <v>5.4058533803563222E-2</v>
      </c>
      <c r="M53" s="296">
        <v>1.8356315667169811E-5</v>
      </c>
      <c r="N53" s="296">
        <v>4.7046024243404366E-5</v>
      </c>
      <c r="O53" s="297">
        <v>5.1671259876929131E-2</v>
      </c>
      <c r="P53" s="33"/>
      <c r="Q53" s="33"/>
    </row>
    <row r="54" spans="1:31">
      <c r="A54" s="265">
        <v>1500</v>
      </c>
      <c r="B54" s="266" t="s">
        <v>22</v>
      </c>
      <c r="C54" s="267">
        <v>1599</v>
      </c>
      <c r="D54" s="286">
        <v>6.5985679972929381E-2</v>
      </c>
      <c r="E54" s="286">
        <v>1.4828342656900917E-7</v>
      </c>
      <c r="F54" s="286">
        <v>0</v>
      </c>
      <c r="G54" s="286">
        <v>6.5679373571002758E-2</v>
      </c>
      <c r="H54" s="286">
        <v>2.2233167340281069E-2</v>
      </c>
      <c r="I54" s="286">
        <v>1.4689280290551453E-5</v>
      </c>
      <c r="J54" s="286">
        <v>2.7746349042905105E-5</v>
      </c>
      <c r="K54" s="286">
        <v>2.0560788676119952E-2</v>
      </c>
      <c r="L54" s="286">
        <v>4.2293223242576533E-2</v>
      </c>
      <c r="M54" s="286">
        <v>8.0223898100964353E-6</v>
      </c>
      <c r="N54" s="286">
        <v>2.6463388636914958E-5</v>
      </c>
      <c r="O54" s="287">
        <v>4.0425058933256236E-2</v>
      </c>
      <c r="P54" s="33"/>
    </row>
    <row r="55" spans="1:31">
      <c r="A55" s="265">
        <v>1600</v>
      </c>
      <c r="B55" s="266" t="s">
        <v>22</v>
      </c>
      <c r="C55" s="267">
        <v>1699</v>
      </c>
      <c r="D55" s="296">
        <v>4.8310740376183194E-2</v>
      </c>
      <c r="E55" s="296">
        <v>0</v>
      </c>
      <c r="F55" s="296">
        <v>0</v>
      </c>
      <c r="G55" s="296">
        <v>4.8086481278374234E-2</v>
      </c>
      <c r="H55" s="296">
        <v>1.5493047576193422E-2</v>
      </c>
      <c r="I55" s="296">
        <v>6.2774702096373731E-6</v>
      </c>
      <c r="J55" s="296">
        <v>1.6956102192886452E-5</v>
      </c>
      <c r="K55" s="296">
        <v>1.4327481510324336E-2</v>
      </c>
      <c r="L55" s="296">
        <v>3.0539606334533384E-2</v>
      </c>
      <c r="M55" s="296">
        <v>3.3993177161425574E-6</v>
      </c>
      <c r="N55" s="296">
        <v>1.6172070833670252E-5</v>
      </c>
      <c r="O55" s="297">
        <v>2.9190489660192116E-2</v>
      </c>
    </row>
    <row r="56" spans="1:31">
      <c r="A56" s="265">
        <v>1700</v>
      </c>
      <c r="B56" s="266" t="s">
        <v>22</v>
      </c>
      <c r="C56" s="267">
        <v>1799</v>
      </c>
      <c r="D56" s="286">
        <v>3.4274231217160785E-2</v>
      </c>
      <c r="E56" s="286">
        <v>0</v>
      </c>
      <c r="F56" s="286">
        <v>0</v>
      </c>
      <c r="G56" s="286">
        <v>3.4115129781103197E-2</v>
      </c>
      <c r="H56" s="286">
        <v>1.0049225410395893E-2</v>
      </c>
      <c r="I56" s="286">
        <v>3.0131857006259392E-6</v>
      </c>
      <c r="J56" s="286">
        <v>3.0829276714339005E-6</v>
      </c>
      <c r="K56" s="286">
        <v>9.292610422017138E-3</v>
      </c>
      <c r="L56" s="286">
        <v>2.1156129710893468E-2</v>
      </c>
      <c r="M56" s="286">
        <v>1.6316725037484276E-6</v>
      </c>
      <c r="N56" s="286">
        <v>2.9403765152127729E-6</v>
      </c>
      <c r="O56" s="287">
        <v>2.022117199283463E-2</v>
      </c>
    </row>
    <row r="57" spans="1:31">
      <c r="A57" s="265">
        <v>1800</v>
      </c>
      <c r="B57" s="266" t="s">
        <v>22</v>
      </c>
      <c r="C57" s="267">
        <v>1899</v>
      </c>
      <c r="D57" s="296">
        <v>1.5124464659759229E-2</v>
      </c>
      <c r="E57" s="296">
        <v>0</v>
      </c>
      <c r="F57" s="296">
        <v>0</v>
      </c>
      <c r="G57" s="296">
        <v>1.5054256694138542E-2</v>
      </c>
      <c r="H57" s="296">
        <v>4.4045241978899665E-3</v>
      </c>
      <c r="I57" s="296">
        <v>2.0087904670839596E-6</v>
      </c>
      <c r="J57" s="296">
        <v>7.7073191785847507E-6</v>
      </c>
      <c r="K57" s="296">
        <v>4.0733824131392151E-3</v>
      </c>
      <c r="L57" s="296">
        <v>9.319501464222113E-3</v>
      </c>
      <c r="M57" s="296">
        <v>1.0877816691656185E-6</v>
      </c>
      <c r="N57" s="296">
        <v>7.3509412880319324E-6</v>
      </c>
      <c r="O57" s="297">
        <v>8.9079102443112203E-3</v>
      </c>
      <c r="P57" s="33"/>
    </row>
    <row r="58" spans="1:31">
      <c r="A58" s="265">
        <v>1900</v>
      </c>
      <c r="B58" s="266" t="s">
        <v>22</v>
      </c>
      <c r="C58" s="267">
        <v>1999</v>
      </c>
      <c r="D58" s="286">
        <v>8.5869449491847525E-3</v>
      </c>
      <c r="E58" s="286">
        <v>0</v>
      </c>
      <c r="F58" s="286">
        <v>0</v>
      </c>
      <c r="G58" s="286">
        <v>8.5470842367997967E-3</v>
      </c>
      <c r="H58" s="286">
        <v>2.5934740424095842E-3</v>
      </c>
      <c r="I58" s="286">
        <v>5.0219761677098989E-7</v>
      </c>
      <c r="J58" s="286">
        <v>7.7073191785847507E-6</v>
      </c>
      <c r="K58" s="286">
        <v>2.3987296554359868E-3</v>
      </c>
      <c r="L58" s="286">
        <v>5.341415913729124E-3</v>
      </c>
      <c r="M58" s="286">
        <v>2.7194541729140463E-7</v>
      </c>
      <c r="N58" s="286">
        <v>7.3509412880319324E-6</v>
      </c>
      <c r="O58" s="287">
        <v>5.1056535832465994E-3</v>
      </c>
      <c r="P58" s="33"/>
    </row>
    <row r="59" spans="1:31">
      <c r="A59" s="265">
        <v>2000</v>
      </c>
      <c r="B59" s="266" t="s">
        <v>23</v>
      </c>
      <c r="C59" s="268" t="s">
        <v>24</v>
      </c>
      <c r="D59" s="296">
        <v>8.3661509270234972E-3</v>
      </c>
      <c r="E59" s="296">
        <v>0</v>
      </c>
      <c r="F59" s="296">
        <v>0</v>
      </c>
      <c r="G59" s="296">
        <v>8.3273151434188897E-3</v>
      </c>
      <c r="H59" s="296">
        <v>3.2755839553887814E-3</v>
      </c>
      <c r="I59" s="296">
        <v>5.0219761677098989E-7</v>
      </c>
      <c r="J59" s="296">
        <v>1.5414638357169503E-6</v>
      </c>
      <c r="K59" s="296">
        <v>3.0290027799816247E-3</v>
      </c>
      <c r="L59" s="296">
        <v>5.6095540951784486E-3</v>
      </c>
      <c r="M59" s="296">
        <v>2.7194541729140463E-7</v>
      </c>
      <c r="N59" s="296">
        <v>1.4701882576063864E-6</v>
      </c>
      <c r="O59" s="334">
        <v>5.3616802994394903E-3</v>
      </c>
    </row>
    <row r="60" spans="1:31" s="7" customFormat="1">
      <c r="A60" s="277"/>
      <c r="B60" s="274" t="s">
        <v>28</v>
      </c>
      <c r="C60" s="278"/>
      <c r="D60" s="331">
        <v>1</v>
      </c>
      <c r="E60" s="331">
        <v>1.0000000000000002</v>
      </c>
      <c r="F60" s="331">
        <v>0.99999999999999978</v>
      </c>
      <c r="G60" s="331">
        <v>0.99999999999999989</v>
      </c>
      <c r="H60" s="331">
        <v>0.99999999999999989</v>
      </c>
      <c r="I60" s="331">
        <v>1</v>
      </c>
      <c r="J60" s="331">
        <v>1</v>
      </c>
      <c r="K60" s="331">
        <v>1</v>
      </c>
      <c r="L60" s="331">
        <v>1</v>
      </c>
      <c r="M60" s="331">
        <v>1</v>
      </c>
      <c r="N60" s="331">
        <v>0.99999999999999989</v>
      </c>
      <c r="O60" s="331">
        <v>1</v>
      </c>
      <c r="P60" s="1"/>
      <c r="AE60" s="41"/>
    </row>
    <row r="61" spans="1:31">
      <c r="A61" s="458" t="s">
        <v>73</v>
      </c>
      <c r="B61" s="458"/>
      <c r="C61" s="458"/>
      <c r="D61" s="458"/>
      <c r="E61" s="458"/>
      <c r="F61" s="458"/>
      <c r="G61" s="458"/>
      <c r="H61" s="458"/>
      <c r="I61" s="458"/>
    </row>
    <row r="62" spans="1:31">
      <c r="A62" s="458" t="s">
        <v>164</v>
      </c>
      <c r="B62" s="458"/>
      <c r="C62" s="458"/>
      <c r="D62" s="458"/>
      <c r="E62" s="458"/>
      <c r="F62" s="458"/>
      <c r="G62" s="458"/>
      <c r="H62" s="458"/>
      <c r="I62" s="89"/>
    </row>
    <row r="63" spans="1:31" ht="15" customHeight="1">
      <c r="A63" s="459" t="s">
        <v>165</v>
      </c>
      <c r="B63" s="459"/>
      <c r="C63" s="459"/>
      <c r="D63" s="459"/>
      <c r="E63" s="459"/>
      <c r="F63" s="459"/>
      <c r="G63" s="459"/>
      <c r="H63" s="459"/>
      <c r="I63" s="459"/>
      <c r="J63" s="459"/>
      <c r="K63" s="459"/>
      <c r="L63" s="459"/>
      <c r="M63" s="459"/>
      <c r="N63" s="459"/>
      <c r="O63" s="459"/>
    </row>
    <row r="64" spans="1:31" ht="23.25" customHeight="1">
      <c r="A64" s="459"/>
      <c r="B64" s="459"/>
      <c r="C64" s="459"/>
      <c r="D64" s="459"/>
      <c r="E64" s="459"/>
      <c r="F64" s="459"/>
      <c r="G64" s="459"/>
      <c r="H64" s="459"/>
      <c r="I64" s="459"/>
      <c r="J64" s="459"/>
      <c r="K64" s="459"/>
      <c r="L64" s="459"/>
      <c r="M64" s="459"/>
      <c r="N64" s="459"/>
      <c r="O64" s="459"/>
    </row>
    <row r="65" spans="1:15">
      <c r="A65" s="459"/>
      <c r="B65" s="459"/>
      <c r="C65" s="459"/>
      <c r="D65" s="459"/>
      <c r="E65" s="459"/>
      <c r="F65" s="459"/>
      <c r="G65" s="459"/>
      <c r="H65" s="459"/>
      <c r="I65" s="459"/>
      <c r="J65" s="459"/>
      <c r="K65" s="459"/>
      <c r="L65" s="459"/>
      <c r="M65" s="459"/>
      <c r="N65" s="459"/>
      <c r="O65" s="459"/>
    </row>
    <row r="66" spans="1:15">
      <c r="A66" s="459"/>
      <c r="B66" s="459"/>
      <c r="C66" s="459"/>
      <c r="D66" s="459"/>
      <c r="E66" s="459"/>
      <c r="F66" s="459"/>
      <c r="G66" s="459"/>
      <c r="H66" s="459"/>
      <c r="I66" s="459"/>
      <c r="J66" s="459"/>
      <c r="K66" s="459"/>
      <c r="L66" s="459"/>
      <c r="M66" s="459"/>
      <c r="N66" s="459"/>
      <c r="O66" s="459"/>
    </row>
  </sheetData>
  <mergeCells count="31">
    <mergeCell ref="A39:C39"/>
    <mergeCell ref="A10:C10"/>
    <mergeCell ref="D34:E34"/>
    <mergeCell ref="H34:I34"/>
    <mergeCell ref="L34:M34"/>
    <mergeCell ref="A35:C35"/>
    <mergeCell ref="S25:AA26"/>
    <mergeCell ref="A6:B6"/>
    <mergeCell ref="A7:C9"/>
    <mergeCell ref="D7:G7"/>
    <mergeCell ref="D8:E8"/>
    <mergeCell ref="H8:I8"/>
    <mergeCell ref="L8:M8"/>
    <mergeCell ref="H7:K7"/>
    <mergeCell ref="L7:O7"/>
    <mergeCell ref="A63:O64"/>
    <mergeCell ref="A65:O66"/>
    <mergeCell ref="T3:AB3"/>
    <mergeCell ref="S4:AC4"/>
    <mergeCell ref="T2:AB2"/>
    <mergeCell ref="A61:I61"/>
    <mergeCell ref="A62:H62"/>
    <mergeCell ref="A2:O2"/>
    <mergeCell ref="A3:O3"/>
    <mergeCell ref="A4:O4"/>
    <mergeCell ref="A36:C38"/>
    <mergeCell ref="D37:E37"/>
    <mergeCell ref="H37:I37"/>
    <mergeCell ref="L37:M37"/>
    <mergeCell ref="S23:AA23"/>
    <mergeCell ref="S24:Z24"/>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91F12C-C265-4395-9782-EAC4CFDA5120}">
  <dimension ref="A1:K13"/>
  <sheetViews>
    <sheetView showGridLines="0" workbookViewId="0">
      <selection sqref="A1:XFD1048576"/>
    </sheetView>
  </sheetViews>
  <sheetFormatPr baseColWidth="10" defaultColWidth="11.42578125" defaultRowHeight="15"/>
  <cols>
    <col min="1" max="1" width="32.5703125" style="1" customWidth="1"/>
    <col min="2" max="8" width="11.42578125" style="1"/>
    <col min="9" max="9" width="13" style="1" bestFit="1" customWidth="1"/>
    <col min="10" max="10" width="12.85546875" style="1" bestFit="1" customWidth="1"/>
    <col min="11" max="11" width="13.85546875" style="1" bestFit="1" customWidth="1"/>
    <col min="12" max="16384" width="11.42578125" style="1"/>
  </cols>
  <sheetData>
    <row r="1" spans="1:11" ht="33.75" customHeight="1">
      <c r="A1" s="522" t="s">
        <v>176</v>
      </c>
      <c r="B1" s="522"/>
      <c r="C1" s="522"/>
      <c r="D1" s="522"/>
      <c r="E1" s="522"/>
      <c r="F1" s="522"/>
      <c r="G1" s="522"/>
    </row>
    <row r="2" spans="1:11">
      <c r="B2" s="523" t="s">
        <v>0</v>
      </c>
      <c r="C2" s="524"/>
      <c r="D2" s="523" t="s">
        <v>1</v>
      </c>
      <c r="E2" s="525"/>
      <c r="F2" s="523" t="s">
        <v>2</v>
      </c>
      <c r="G2" s="525"/>
    </row>
    <row r="3" spans="1:11" ht="30">
      <c r="B3" s="337">
        <v>2023</v>
      </c>
      <c r="C3" s="338" t="s">
        <v>161</v>
      </c>
      <c r="D3" s="337">
        <v>2023</v>
      </c>
      <c r="E3" s="338" t="s">
        <v>161</v>
      </c>
      <c r="F3" s="337">
        <v>2023</v>
      </c>
      <c r="G3" s="339" t="s">
        <v>161</v>
      </c>
      <c r="I3" s="526" t="s">
        <v>177</v>
      </c>
      <c r="J3" s="526"/>
      <c r="K3" s="526"/>
    </row>
    <row r="4" spans="1:11" ht="30" customHeight="1">
      <c r="A4" s="335" t="s">
        <v>56</v>
      </c>
      <c r="B4" s="46">
        <v>1243513</v>
      </c>
      <c r="C4" s="47">
        <v>-7.3825088464234079E-2</v>
      </c>
      <c r="D4" s="46">
        <v>3361751</v>
      </c>
      <c r="E4" s="44">
        <v>-3.8523953452189175E-2</v>
      </c>
      <c r="F4" s="45">
        <v>4605264</v>
      </c>
      <c r="G4" s="44">
        <v>-4.8318472040455585E-2</v>
      </c>
      <c r="I4" s="75" t="s">
        <v>0</v>
      </c>
      <c r="J4" s="75" t="s">
        <v>1</v>
      </c>
      <c r="K4" s="75" t="s">
        <v>2</v>
      </c>
    </row>
    <row r="5" spans="1:11" ht="30" customHeight="1">
      <c r="A5" s="336" t="s">
        <v>55</v>
      </c>
      <c r="B5" s="340">
        <v>0.18439294281387361</v>
      </c>
      <c r="C5" s="341"/>
      <c r="D5" s="340">
        <v>0.42207685732594885</v>
      </c>
      <c r="E5" s="342"/>
      <c r="F5" s="343">
        <v>0.31309998466883843</v>
      </c>
      <c r="G5" s="342"/>
      <c r="I5" s="423">
        <v>6743821</v>
      </c>
      <c r="J5" s="423">
        <v>7964784</v>
      </c>
      <c r="K5" s="423">
        <v>14708605</v>
      </c>
    </row>
    <row r="6" spans="1:11">
      <c r="A6" s="94" t="s">
        <v>73</v>
      </c>
    </row>
    <row r="7" spans="1:11">
      <c r="A7" s="97" t="s">
        <v>102</v>
      </c>
    </row>
    <row r="13" spans="1:11">
      <c r="I13" s="422"/>
      <c r="J13" s="422"/>
      <c r="K13" s="422"/>
    </row>
  </sheetData>
  <mergeCells count="5">
    <mergeCell ref="A1:G1"/>
    <mergeCell ref="B2:C2"/>
    <mergeCell ref="D2:E2"/>
    <mergeCell ref="F2:G2"/>
    <mergeCell ref="I3:K3"/>
  </mergeCells>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1</vt:i4>
      </vt:variant>
    </vt:vector>
  </HeadingPairs>
  <TitlesOfParts>
    <vt:vector size="14" baseType="lpstr">
      <vt:lpstr>Mt global</vt:lpstr>
      <vt:lpstr>Montant global par tranche</vt:lpstr>
      <vt:lpstr>Mt global_évolution</vt:lpstr>
      <vt:lpstr>Mt global_carrière complète</vt:lpstr>
      <vt:lpstr>Revalorisation pensions</vt:lpstr>
      <vt:lpstr>Inflation</vt:lpstr>
      <vt:lpstr>€ 2024</vt:lpstr>
      <vt:lpstr>Mt base</vt:lpstr>
      <vt:lpstr>MICO</vt:lpstr>
      <vt:lpstr>Evolution MICO</vt:lpstr>
      <vt:lpstr>Mt base droits dérivés</vt:lpstr>
      <vt:lpstr>Droits dérivés</vt:lpstr>
      <vt:lpstr>Mt base DP servis avec un DD</vt:lpstr>
      <vt:lpstr>'Montant global par tranche'!Zone_d_impression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Z013107</dc:creator>
  <cp:lastModifiedBy>VAUVRAY Ludwig</cp:lastModifiedBy>
  <cp:lastPrinted>2023-01-17T16:06:31Z</cp:lastPrinted>
  <dcterms:created xsi:type="dcterms:W3CDTF">2022-09-05T08:57:09Z</dcterms:created>
  <dcterms:modified xsi:type="dcterms:W3CDTF">2025-07-18T13:57:28Z</dcterms:modified>
</cp:coreProperties>
</file>